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8800" windowHeight="12300" activeTab="4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KONTROLNA TABLICA" sheetId="9" r:id="rId5"/>
  </sheets>
  <definedNames>
    <definedName name="_xlnm.Print_Titles" localSheetId="4">'KONTROLNA TABLICA'!$5:$6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9" l="1"/>
  <c r="D44" i="9"/>
  <c r="D41" i="9"/>
  <c r="C41" i="9"/>
  <c r="H209" i="3"/>
  <c r="G206" i="3"/>
  <c r="G182" i="3" l="1"/>
  <c r="G179" i="3"/>
  <c r="G148" i="3"/>
  <c r="G127" i="3"/>
  <c r="F103" i="7" l="1"/>
  <c r="E186" i="7"/>
  <c r="F141" i="7"/>
  <c r="E141" i="7"/>
  <c r="E275" i="7" l="1"/>
  <c r="E269" i="7" s="1"/>
  <c r="F275" i="7"/>
  <c r="E185" i="7"/>
  <c r="E145" i="7" l="1"/>
  <c r="E76" i="7"/>
  <c r="E248" i="7"/>
  <c r="E215" i="7"/>
  <c r="E10" i="7"/>
  <c r="F276" i="7" l="1"/>
  <c r="F269" i="7" s="1"/>
  <c r="F270" i="7"/>
  <c r="F248" i="7"/>
  <c r="F249" i="7"/>
  <c r="F254" i="7"/>
  <c r="F255" i="7"/>
  <c r="F232" i="7"/>
  <c r="F233" i="7"/>
  <c r="F87" i="7"/>
  <c r="F216" i="7" l="1"/>
  <c r="F224" i="7"/>
  <c r="F223" i="7" s="1"/>
  <c r="F40" i="7"/>
  <c r="F215" i="7" l="1"/>
  <c r="F171" i="7"/>
  <c r="F170" i="7" s="1"/>
  <c r="F174" i="7"/>
  <c r="F192" i="7" l="1"/>
  <c r="F130" i="7"/>
  <c r="F124" i="7" l="1"/>
  <c r="F136" i="7"/>
  <c r="F62" i="7"/>
  <c r="F60" i="7" s="1"/>
  <c r="F121" i="7" l="1"/>
  <c r="F120" i="7" s="1"/>
  <c r="F83" i="7"/>
  <c r="F154" i="7"/>
  <c r="F147" i="7" l="1"/>
  <c r="F161" i="7" l="1"/>
  <c r="F145" i="7" s="1"/>
  <c r="F78" i="7"/>
  <c r="F77" i="7" s="1"/>
  <c r="E203" i="7"/>
  <c r="F203" i="7"/>
  <c r="G103" i="3" l="1"/>
  <c r="G108" i="3"/>
  <c r="G116" i="3"/>
  <c r="G156" i="3"/>
  <c r="G86" i="3"/>
  <c r="G229" i="7"/>
  <c r="F178" i="7"/>
  <c r="F202" i="7"/>
  <c r="F195" i="7"/>
  <c r="F186" i="7"/>
  <c r="F183" i="7"/>
  <c r="E183" i="7"/>
  <c r="G183" i="7" s="1"/>
  <c r="F181" i="7"/>
  <c r="E181" i="7"/>
  <c r="G181" i="7" s="1"/>
  <c r="F179" i="7"/>
  <c r="G204" i="7"/>
  <c r="G182" i="7"/>
  <c r="G184" i="7"/>
  <c r="F143" i="7"/>
  <c r="G165" i="7"/>
  <c r="G168" i="7"/>
  <c r="G144" i="7"/>
  <c r="G142" i="7"/>
  <c r="G140" i="7"/>
  <c r="G118" i="7"/>
  <c r="G101" i="7"/>
  <c r="G96" i="7"/>
  <c r="G59" i="7"/>
  <c r="G72" i="7"/>
  <c r="G69" i="7"/>
  <c r="F188" i="7" l="1"/>
  <c r="F185" i="7"/>
  <c r="G205" i="7"/>
  <c r="G275" i="7"/>
  <c r="F199" i="7"/>
  <c r="F191" i="7"/>
  <c r="F119" i="7"/>
  <c r="F76" i="7"/>
  <c r="F67" i="7"/>
  <c r="F31" i="7"/>
  <c r="F22" i="7"/>
  <c r="F16" i="7"/>
  <c r="F12" i="7"/>
  <c r="F11" i="7" s="1"/>
  <c r="G39" i="7"/>
  <c r="G50" i="7"/>
  <c r="G223" i="7"/>
  <c r="G293" i="7"/>
  <c r="F244" i="7"/>
  <c r="F243" i="7" s="1"/>
  <c r="F239" i="7"/>
  <c r="F268" i="7"/>
  <c r="G265" i="7"/>
  <c r="G254" i="7"/>
  <c r="G260" i="7" l="1"/>
  <c r="F258" i="7"/>
  <c r="F231" i="7"/>
  <c r="G233" i="7"/>
  <c r="F247" i="7"/>
  <c r="G270" i="7"/>
  <c r="F75" i="7"/>
  <c r="F102" i="7"/>
  <c r="D50" i="9"/>
  <c r="D32" i="9"/>
  <c r="C32" i="9"/>
  <c r="D20" i="9"/>
  <c r="C20" i="9"/>
  <c r="D15" i="9"/>
  <c r="C15" i="9"/>
  <c r="D26" i="9"/>
  <c r="D38" i="9"/>
  <c r="C38" i="9"/>
  <c r="C26" i="9"/>
  <c r="G249" i="7" l="1"/>
  <c r="F286" i="7"/>
  <c r="F285" i="7"/>
  <c r="F246" i="7"/>
  <c r="F214" i="7"/>
  <c r="D48" i="9"/>
  <c r="C48" i="9"/>
  <c r="E45" i="9"/>
  <c r="E37" i="9"/>
  <c r="E36" i="9"/>
  <c r="D35" i="9"/>
  <c r="C35" i="9"/>
  <c r="E33" i="9"/>
  <c r="C49" i="9"/>
  <c r="E30" i="9"/>
  <c r="D29" i="9"/>
  <c r="E27" i="9"/>
  <c r="E25" i="9"/>
  <c r="E24" i="9"/>
  <c r="D23" i="9"/>
  <c r="C23" i="9"/>
  <c r="E21" i="9"/>
  <c r="E19" i="9"/>
  <c r="C17" i="9"/>
  <c r="D17" i="9"/>
  <c r="E14" i="9"/>
  <c r="E13" i="9"/>
  <c r="D12" i="9"/>
  <c r="C12" i="9"/>
  <c r="G11" i="9"/>
  <c r="F11" i="9"/>
  <c r="E23" i="9" l="1"/>
  <c r="E35" i="9"/>
  <c r="E17" i="9"/>
  <c r="E48" i="9"/>
  <c r="E12" i="9"/>
  <c r="D52" i="9"/>
  <c r="E49" i="9"/>
  <c r="C50" i="9"/>
  <c r="E50" i="9" s="1"/>
  <c r="C29" i="9"/>
  <c r="E29" i="9" s="1"/>
  <c r="E18" i="9"/>
  <c r="E31" i="9"/>
  <c r="C52" i="9" l="1"/>
  <c r="E12" i="5"/>
  <c r="E13" i="5"/>
  <c r="H208" i="3"/>
  <c r="H207" i="3"/>
  <c r="H204" i="3"/>
  <c r="H196" i="3"/>
  <c r="H190" i="3"/>
  <c r="H192" i="3"/>
  <c r="H160" i="3"/>
  <c r="H177" i="3"/>
  <c r="H184" i="3"/>
  <c r="H95" i="3"/>
  <c r="H74" i="3"/>
  <c r="H212" i="3"/>
  <c r="G213" i="3"/>
  <c r="G216" i="3"/>
  <c r="H215" i="3" s="1"/>
  <c r="G220" i="3"/>
  <c r="G219" i="3" s="1"/>
  <c r="H219" i="3" s="1"/>
  <c r="G223" i="3"/>
  <c r="G222" i="3" s="1"/>
  <c r="H222" i="3" s="1"/>
  <c r="G227" i="3"/>
  <c r="G226" i="3" s="1"/>
  <c r="G225" i="3" s="1"/>
  <c r="G203" i="3"/>
  <c r="G199" i="3"/>
  <c r="G187" i="3"/>
  <c r="G186" i="3" s="1"/>
  <c r="H178" i="3"/>
  <c r="G171" i="3"/>
  <c r="G168" i="3"/>
  <c r="G165" i="3"/>
  <c r="G162" i="3"/>
  <c r="G153" i="3"/>
  <c r="G152" i="3" s="1"/>
  <c r="H152" i="3" s="1"/>
  <c r="G144" i="3"/>
  <c r="G139" i="3"/>
  <c r="G137" i="3"/>
  <c r="G136" i="3" s="1"/>
  <c r="G132" i="3"/>
  <c r="G130" i="3"/>
  <c r="G125" i="3"/>
  <c r="G123" i="3"/>
  <c r="G93" i="3"/>
  <c r="G91" i="3"/>
  <c r="G89" i="3"/>
  <c r="G84" i="3"/>
  <c r="G81" i="3"/>
  <c r="G80" i="3" s="1"/>
  <c r="G76" i="3"/>
  <c r="G71" i="3"/>
  <c r="G69" i="3"/>
  <c r="G67" i="3"/>
  <c r="G36" i="3"/>
  <c r="G32" i="3"/>
  <c r="G31" i="3" s="1"/>
  <c r="G17" i="3"/>
  <c r="G158" i="3"/>
  <c r="G155" i="3" s="1"/>
  <c r="G40" i="3"/>
  <c r="G39" i="3" s="1"/>
  <c r="G19" i="3"/>
  <c r="G14" i="3"/>
  <c r="G98" i="3"/>
  <c r="G97" i="3" s="1"/>
  <c r="H53" i="3"/>
  <c r="G210" i="3"/>
  <c r="H54" i="3"/>
  <c r="H55" i="3"/>
  <c r="H56" i="3"/>
  <c r="H57" i="3"/>
  <c r="G28" i="3"/>
  <c r="G27" i="3" s="1"/>
  <c r="G24" i="3"/>
  <c r="G23" i="3" s="1"/>
  <c r="G13" i="3" l="1"/>
  <c r="G12" i="3" s="1"/>
  <c r="G30" i="3"/>
  <c r="G35" i="3"/>
  <c r="H75" i="3"/>
  <c r="G193" i="3"/>
  <c r="H198" i="3"/>
  <c r="G185" i="3"/>
  <c r="G66" i="3"/>
  <c r="G83" i="3"/>
  <c r="H83" i="3" s="1"/>
  <c r="H97" i="3"/>
  <c r="H226" i="3"/>
  <c r="G51" i="3"/>
  <c r="G88" i="3"/>
  <c r="G161" i="3"/>
  <c r="G26" i="3"/>
  <c r="F11" i="1"/>
  <c r="F8" i="1"/>
  <c r="F14" i="1" s="1"/>
  <c r="F30" i="1" s="1"/>
  <c r="G96" i="3" l="1"/>
  <c r="G65" i="3"/>
  <c r="H19" i="3"/>
  <c r="H13" i="3"/>
  <c r="H35" i="3"/>
  <c r="H23" i="3"/>
  <c r="H31" i="3"/>
  <c r="H40" i="3"/>
  <c r="H66" i="3"/>
  <c r="H155" i="3"/>
  <c r="H161" i="3"/>
  <c r="H88" i="3"/>
  <c r="H194" i="3"/>
  <c r="H203" i="3"/>
  <c r="H197" i="3"/>
  <c r="H136" i="3"/>
  <c r="H122" i="3"/>
  <c r="H195" i="3"/>
  <c r="H121" i="3"/>
  <c r="H80" i="3"/>
  <c r="H73" i="3"/>
  <c r="H186" i="3"/>
  <c r="E143" i="7"/>
  <c r="G143" i="7" s="1"/>
  <c r="F167" i="7"/>
  <c r="G177" i="7"/>
  <c r="G161" i="7"/>
  <c r="G147" i="7"/>
  <c r="G170" i="7"/>
  <c r="G121" i="7"/>
  <c r="G100" i="7"/>
  <c r="G62" i="7"/>
  <c r="G56" i="7"/>
  <c r="G46" i="7"/>
  <c r="G11" i="7"/>
  <c r="G216" i="7"/>
  <c r="E231" i="7"/>
  <c r="G231" i="7" s="1"/>
  <c r="G243" i="7"/>
  <c r="G283" i="7"/>
  <c r="G288" i="7"/>
  <c r="E191" i="7" l="1"/>
  <c r="G191" i="7" s="1"/>
  <c r="G192" i="7"/>
  <c r="G186" i="7"/>
  <c r="G187" i="7"/>
  <c r="G211" i="7"/>
  <c r="E178" i="7"/>
  <c r="E179" i="7"/>
  <c r="G179" i="7" s="1"/>
  <c r="G180" i="7"/>
  <c r="E199" i="7"/>
  <c r="G199" i="7" s="1"/>
  <c r="G200" i="7"/>
  <c r="E188" i="7"/>
  <c r="G188" i="7" s="1"/>
  <c r="G189" i="7"/>
  <c r="E195" i="7"/>
  <c r="G195" i="7" s="1"/>
  <c r="G196" i="7"/>
  <c r="E102" i="7"/>
  <c r="G102" i="7" s="1"/>
  <c r="G103" i="7"/>
  <c r="F51" i="3"/>
  <c r="H51" i="3" s="1"/>
  <c r="H52" i="3"/>
  <c r="F26" i="3"/>
  <c r="H26" i="3" s="1"/>
  <c r="H27" i="3"/>
  <c r="F193" i="3"/>
  <c r="H193" i="3" s="1"/>
  <c r="D10" i="5"/>
  <c r="C10" i="5" l="1"/>
  <c r="E11" i="5"/>
  <c r="E10" i="5"/>
  <c r="F242" i="7"/>
  <c r="F241" i="7" s="1"/>
  <c r="F237" i="7"/>
  <c r="F236" i="7" s="1"/>
  <c r="F228" i="7"/>
  <c r="F227" i="7" s="1"/>
  <c r="F210" i="7"/>
  <c r="F209" i="7" s="1"/>
  <c r="F166" i="7"/>
  <c r="F98" i="7"/>
  <c r="F176" i="7"/>
  <c r="F169" i="7"/>
  <c r="F95" i="7"/>
  <c r="F94" i="7" s="1"/>
  <c r="F58" i="7"/>
  <c r="F57" i="7" s="1"/>
  <c r="F55" i="7"/>
  <c r="F54" i="7" s="1"/>
  <c r="F48" i="7"/>
  <c r="F45" i="7"/>
  <c r="F44" i="7" s="1"/>
  <c r="F37" i="7"/>
  <c r="F9" i="7"/>
  <c r="F282" i="7"/>
  <c r="F281" i="7" s="1"/>
  <c r="F280" i="7" l="1"/>
  <c r="F230" i="7"/>
  <c r="F97" i="7"/>
  <c r="F53" i="7"/>
  <c r="F36" i="7"/>
  <c r="F8" i="7"/>
  <c r="F226" i="7"/>
  <c r="F208" i="7"/>
  <c r="F47" i="7"/>
  <c r="F43" i="7"/>
  <c r="E176" i="7"/>
  <c r="G176" i="7" s="1"/>
  <c r="E169" i="7"/>
  <c r="G169" i="7" s="1"/>
  <c r="E166" i="7"/>
  <c r="G166" i="7" s="1"/>
  <c r="G145" i="7"/>
  <c r="G141" i="7"/>
  <c r="E119" i="7"/>
  <c r="G119" i="7" s="1"/>
  <c r="E98" i="7"/>
  <c r="G98" i="7" s="1"/>
  <c r="E94" i="7"/>
  <c r="G94" i="7" s="1"/>
  <c r="E57" i="7"/>
  <c r="G57" i="7" s="1"/>
  <c r="E54" i="7"/>
  <c r="G54" i="7" s="1"/>
  <c r="E60" i="7"/>
  <c r="G60" i="7" s="1"/>
  <c r="E67" i="7"/>
  <c r="G67" i="7" s="1"/>
  <c r="G87" i="7"/>
  <c r="G77" i="7"/>
  <c r="E36" i="7"/>
  <c r="E43" i="7"/>
  <c r="E47" i="7"/>
  <c r="E208" i="7"/>
  <c r="E227" i="7"/>
  <c r="G227" i="7" s="1"/>
  <c r="E242" i="7"/>
  <c r="E241" i="7" s="1"/>
  <c r="G241" i="7" s="1"/>
  <c r="E286" i="7"/>
  <c r="G286" i="7" s="1"/>
  <c r="E236" i="7" l="1"/>
  <c r="G238" i="7"/>
  <c r="E202" i="7"/>
  <c r="G202" i="7" s="1"/>
  <c r="G203" i="7"/>
  <c r="E97" i="7"/>
  <c r="F7" i="7"/>
  <c r="H14" i="1"/>
  <c r="H30" i="1" s="1"/>
  <c r="G14" i="1"/>
  <c r="G30" i="1" s="1"/>
  <c r="F213" i="7"/>
  <c r="F207" i="7" s="1"/>
  <c r="E48" i="7"/>
  <c r="G48" i="7" s="1"/>
  <c r="E75" i="7"/>
  <c r="E226" i="7"/>
  <c r="E213" i="7"/>
  <c r="E214" i="7"/>
  <c r="G214" i="7" s="1"/>
  <c r="E8" i="7"/>
  <c r="E9" i="7"/>
  <c r="G9" i="7" s="1"/>
  <c r="E285" i="7"/>
  <c r="E209" i="7"/>
  <c r="G209" i="7" s="1"/>
  <c r="E37" i="7"/>
  <c r="G37" i="7" s="1"/>
  <c r="E44" i="7"/>
  <c r="G44" i="7" s="1"/>
  <c r="E268" i="7"/>
  <c r="G268" i="7" s="1"/>
  <c r="E258" i="7"/>
  <c r="G258" i="7" s="1"/>
  <c r="E230" i="7" l="1"/>
  <c r="G236" i="7"/>
  <c r="E53" i="7"/>
  <c r="E7" i="7" s="1"/>
  <c r="G75" i="7"/>
  <c r="F4" i="7"/>
  <c r="G4" i="7"/>
  <c r="F30" i="3"/>
  <c r="H30" i="3" s="1"/>
  <c r="F12" i="3"/>
  <c r="H12" i="3" s="1"/>
  <c r="G43" i="3"/>
  <c r="G22" i="3"/>
  <c r="F43" i="3"/>
  <c r="F39" i="3"/>
  <c r="H39" i="3" s="1"/>
  <c r="F22" i="3"/>
  <c r="H43" i="3" l="1"/>
  <c r="H22" i="3"/>
  <c r="G11" i="3"/>
  <c r="F11" i="3"/>
  <c r="E247" i="7"/>
  <c r="E246" i="7" l="1"/>
  <c r="G247" i="7"/>
  <c r="F8" i="3"/>
  <c r="F206" i="3"/>
  <c r="H206" i="3" s="1"/>
  <c r="F96" i="3"/>
  <c r="H96" i="3" s="1"/>
  <c r="F65" i="3"/>
  <c r="H65" i="3" s="1"/>
  <c r="F225" i="3"/>
  <c r="H225" i="3" s="1"/>
  <c r="F185" i="3"/>
  <c r="H185" i="3" s="1"/>
  <c r="E281" i="7" l="1"/>
  <c r="G284" i="7"/>
  <c r="G205" i="3"/>
  <c r="F64" i="3"/>
  <c r="G64" i="3"/>
  <c r="F205" i="3"/>
  <c r="E280" i="7" l="1"/>
  <c r="E207" i="7" s="1"/>
  <c r="E4" i="7" s="1"/>
  <c r="G281" i="7"/>
  <c r="H61" i="3"/>
  <c r="F61" i="3"/>
  <c r="G61" i="3"/>
</calcChain>
</file>

<file path=xl/sharedStrings.xml><?xml version="1.0" encoding="utf-8"?>
<sst xmlns="http://schemas.openxmlformats.org/spreadsheetml/2006/main" count="686" uniqueCount="239">
  <si>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</si>
  <si>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</si>
  <si>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</si>
  <si>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</si>
  <si>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</si>
  <si>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</si>
  <si>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</si>
  <si>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</si>
  <si>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</si>
  <si>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</si>
  <si>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</si>
  <si>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</si>
  <si>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</si>
  <si>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</si>
  <si>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</si>
  <si>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</si>
  <si>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</si>
  <si>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</si>
  <si>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</si>
  <si>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</si>
  <si>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</si>
  <si>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</si>
  <si>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</si>
  <si>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</si>
  <si>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</si>
  <si>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</si>
  <si>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</si>
  <si>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</si>
  <si>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</si>
  <si>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</si>
  <si>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</si>
  <si>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</si>
  <si>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</si>
  <si>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</si>
  <si>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</si>
  <si>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</si>
  <si>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</si>
  <si>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</si>
  <si>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</si>
  <si>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</si>
  <si>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</si>
  <si>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</si>
  <si>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</si>
  <si>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</si>
  <si>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</si>
  <si>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</si>
  <si>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</si>
  <si>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</si>
  <si>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</si>
  <si>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</si>
  <si>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</si>
  <si>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</si>
  <si>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</si>
  <si>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</si>
  <si>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</si>
  <si>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</si>
  <si>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</si>
  <si>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</si>
  <si>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</si>
  <si>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</si>
  <si>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</si>
  <si>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</si>
  <si>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</si>
  <si>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</si>
  <si>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</si>
  <si>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</si>
  <si>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</si>
  <si>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</si>
  <si>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</si>
  <si>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</si>
  <si>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</si>
  <si>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</si>
  <si>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</si>
  <si>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</si>
  <si>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</si>
  <si>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</si>
  <si>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</si>
  <si>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</si>
  <si>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</si>
  <si>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</si>
  <si>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</si>
  <si>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</si>
  <si>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</si>
  <si>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</si>
  <si>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</si>
  <si>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</si>
  <si>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</si>
  <si>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</si>
  <si>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</si>
  <si>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</si>
  <si>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</si>
  <si>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</si>
  <si>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</si>
  <si>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</si>
  <si>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</si>
  <si>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</si>
  <si>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</si>
  <si>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</si>
  <si>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</si>
  <si>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</si>
  <si>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</si>
  <si>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</si>
  <si>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</si>
  <si>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Prehrana učenika u osnovnim školama 5,47 i Šk. shema</t>
  </si>
  <si>
    <t>Financiranje nabave drugih obrazovnih materijala - radne bilježnice</t>
  </si>
  <si>
    <t>Materijalni rashodi - prijevoz</t>
  </si>
  <si>
    <t>31-COP</t>
  </si>
  <si>
    <t>31-MENTORSTVA</t>
  </si>
  <si>
    <t>32-PRIJEVOZ DJELATNIKA COP</t>
  </si>
  <si>
    <t>32-NAKNADA INVALIDI</t>
  </si>
  <si>
    <t>32-ISLAMSKI VJERONAUK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</si>
  <si>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</si>
  <si>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</si>
  <si>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</si>
  <si>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</si>
  <si>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</si>
  <si>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</si>
  <si>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Rashodi za zaposlene (pripravnica razlika za osnovicu)</t>
  </si>
  <si>
    <t>Rashodi za zaposlene (dar u naravi, pripravnica razlika za osnovicu)</t>
  </si>
  <si>
    <t>Rashodi za zaposlene voditelje ŠSD</t>
  </si>
  <si>
    <t>Izvor financiranja 926103</t>
  </si>
  <si>
    <t>Naknade građanima i kućanstvima na temelju osiguranja i druge naknade (radne bilježnice)</t>
  </si>
  <si>
    <t xml:space="preserve">Prihodi za posebne namjene </t>
  </si>
  <si>
    <t>EUR*</t>
  </si>
  <si>
    <t xml:space="preserve">PROGRAM 1012 </t>
  </si>
  <si>
    <t>Osnovnoškolsko obrazovanje</t>
  </si>
  <si>
    <t>PROJEKTI</t>
  </si>
  <si>
    <t>Ostale tekuće donacije u naravi</t>
  </si>
  <si>
    <t>Izvor financiranja 925401</t>
  </si>
  <si>
    <t>Projekti</t>
  </si>
  <si>
    <t>Projekti - višak</t>
  </si>
  <si>
    <t xml:space="preserve"> Procjena 2005.</t>
  </si>
  <si>
    <t xml:space="preserve"> Procjena 2006.</t>
  </si>
  <si>
    <t>Oznaka IF</t>
  </si>
  <si>
    <t>RASHODI</t>
  </si>
  <si>
    <t>3</t>
  </si>
  <si>
    <t>POLUGODIŠNJI IZVJEŠTAJ O IZVRŠENJU FINANCIJSKOG PLANA ZA 2023.g.</t>
  </si>
  <si>
    <t>Izvršenje prethodne godine</t>
  </si>
  <si>
    <t>Plan tekuće godine</t>
  </si>
  <si>
    <t>Izvršenje tekuće godine</t>
  </si>
  <si>
    <t>Indeks</t>
  </si>
  <si>
    <t>5=4/3*100</t>
  </si>
  <si>
    <t>Naziv</t>
  </si>
  <si>
    <t xml:space="preserve">Izvršenje tekuće godine </t>
  </si>
  <si>
    <t>4=3/2*100</t>
  </si>
  <si>
    <t>POM PROR KORISNICIMA IZ PRORAČUNA KOJI IM NIJE NADLEŽAN</t>
  </si>
  <si>
    <t>TEK POM PROR KORISNICIMA IZ PRORAČUNA KOJI IM NIJE NADLEŽAN</t>
  </si>
  <si>
    <t>KAPITALNE POM PROR KORISNICIMA IZ PRORAČUNA KOJI IM NIJE NADLEŽAN</t>
  </si>
  <si>
    <t>PRIJENOSI IZMEĐU PROR KORISNIKA ISTOG PRORAČUNA</t>
  </si>
  <si>
    <t>TEKUĆI PRIJENOSI IZMEĐU PROR KORISNIKA ISTOG PRORAČUNA</t>
  </si>
  <si>
    <t>Skupina/podskupina/odjeljak</t>
  </si>
  <si>
    <t>TEKUĆI PRIJENOSI IZMEĐU PROR KORISNIKA ISTOG PRORAČUNA TEMELJEM PRIJENOSA EU SREDSTAVA</t>
  </si>
  <si>
    <t>PRIHODI OD FINANCIJSKE IMOVINE</t>
  </si>
  <si>
    <t>KAMATE NA OROČENA SREDSTVA I DEPOZITE PO VIĐENJU</t>
  </si>
  <si>
    <t>PRIHODI PO POSEBNIM PROPISIMA</t>
  </si>
  <si>
    <t>OSTALI NESPOMENUTI PRIHODI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</si>
  <si>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</si>
  <si>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</si>
  <si>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</si>
  <si>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</si>
  <si>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</si>
  <si>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</si>
  <si>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</si>
  <si>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</si>
  <si>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</si>
  <si>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</si>
  <si>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</si>
  <si>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</si>
  <si>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</si>
  <si>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</si>
  <si>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</si>
  <si>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</si>
  <si>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</si>
  <si>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</si>
  <si>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</si>
  <si>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TROŠKOVI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</si>
  <si>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</si>
  <si>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</si>
  <si>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</si>
  <si>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</si>
  <si>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</si>
  <si>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</si>
  <si>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</si>
  <si>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</si>
  <si>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</si>
  <si>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</si>
  <si>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</si>
  <si>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</si>
  <si>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</si>
  <si>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</si>
  <si>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</si>
  <si>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NAKNADE TROŠKOVA OSOBAMA IZVAN RADNOG ODNOSA</t>
  </si>
  <si>
    <t>SLUŽBENA, RADNA I ZAŠTITNA ODJEĆA I OBUĆA</t>
  </si>
  <si>
    <t>ZDRAVSTVENE I VETERINARSKE USLUGE</t>
  </si>
  <si>
    <t>NAKNADE ZA RAD PREDSTAVNIČKIH I IZVRŠNIH TIJELA, POVJERENSTAVA I SLIČNO</t>
  </si>
  <si>
    <t>PRISTOJBE I NAKNADE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</si>
  <si>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</si>
  <si>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</si>
  <si>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</si>
  <si>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</si>
  <si>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</si>
  <si>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</si>
  <si>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>POSTROJENJA I OPREMA</t>
  </si>
  <si>
    <t>UREDSKA OPREMA I NAMJEŠTAJ</t>
  </si>
  <si>
    <t>UREĐAJI, STROJEVI I OPREMA ZA OSTALE NAMJENE</t>
  </si>
  <si>
    <t>OPREMA ZA ODRŽAVANJE I ZAŠTITU</t>
  </si>
  <si>
    <t>KNJIGE, UMJETNIČKA DJELA I OSTALE IZLOŽBENE VRIJEDNOSTI</t>
  </si>
  <si>
    <t>KNJIGE</t>
  </si>
  <si>
    <t>DODATNA ULAGANJA NA GRAĐEVINSKIM OBJEKTIMA</t>
  </si>
  <si>
    <t>Tekući plan</t>
  </si>
  <si>
    <t>4</t>
  </si>
  <si>
    <t>PREGLED UKUPNIH PRIHODA I RASHODA</t>
  </si>
  <si>
    <t>PO IZVORIMA FINANCIRANJA</t>
  </si>
  <si>
    <t>Naziv izvora financiranja</t>
  </si>
  <si>
    <t>INDEKS (3/2*100)</t>
  </si>
  <si>
    <t>OPĆI PRIHODI I PRIMICI</t>
  </si>
  <si>
    <t>PRIHODI</t>
  </si>
  <si>
    <t>VLASTITI PRIHODI</t>
  </si>
  <si>
    <t>PRIHODI ZA POSEBNE NAMJENE</t>
  </si>
  <si>
    <t>POMOĆI</t>
  </si>
  <si>
    <t>DONACIJE</t>
  </si>
  <si>
    <t>UKUPNI PRIHODI</t>
  </si>
  <si>
    <t xml:space="preserve">Izvršenje </t>
  </si>
  <si>
    <t>VIŠAK KORIŠTEN ZA POKRIĆE RASHODA TEK GOD</t>
  </si>
  <si>
    <t>VIŠAK KORIŠTEN ZA RASHODE TEKUĆE GODINE</t>
  </si>
  <si>
    <t>RAZLIKA</t>
  </si>
  <si>
    <t>Materijalni rashodi (najam dvorane,  ost prih)</t>
  </si>
  <si>
    <t>TROŠKOVI SUDSKIH POSTUPAKA</t>
  </si>
  <si>
    <t>FINANCIJSKI RASHODI</t>
  </si>
  <si>
    <t>DOPRINOSI ZA OBV.ZDR.OS.U SL.NEZAPOSLEN.</t>
  </si>
  <si>
    <t>MATERIJAL I DIJELOVI ZA TEK.I INV.ODRŽ.</t>
  </si>
  <si>
    <t>SLUŽBENA,RADNA I ZAŠTITNA ODJEĆA</t>
  </si>
  <si>
    <t>Izvanškolske aktivnosti, Zadruga</t>
  </si>
  <si>
    <t>MATERIJAL ZA TEK.I INV.ODRŽ.</t>
  </si>
  <si>
    <t>MATERIJAL I DIJELOVI ZA TEK.I INV.ODRŽ,</t>
  </si>
  <si>
    <t>USLGE TELEFONA,POŠTE I PRIJEVOZA</t>
  </si>
  <si>
    <t>Vlastiti prihodi-višak</t>
  </si>
  <si>
    <t>Korisnik proračuna              OSNOVNA ŠKOLA PETRA PRERADOVIĆA</t>
  </si>
  <si>
    <t>(proračunski)          ZADAR, TRG PETRA PRERADOVIĆA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</si>
</sst>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0"/>
      <color theme="4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9">
    <xf numFmtId="0" fontId="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9" fillId="0" borderId="0"/>
  </cellStyleXfs>
  <cellXfs count="28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 applyProtection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 applyProtection="1">
      <alignment horizontal="right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164" fontId="19" fillId="2" borderId="3" xfId="0" applyNumberFormat="1" applyFont="1" applyFill="1" applyBorder="1" applyAlignment="1">
      <alignment horizontal="right"/>
    </xf>
    <xf numFmtId="164" fontId="2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27" fillId="0" borderId="3" xfId="0" applyNumberFormat="1" applyFont="1" applyFill="1" applyBorder="1" applyAlignment="1" applyProtection="1">
      <alignment horizontal="right"/>
      <protection locked="0"/>
    </xf>
    <xf numFmtId="4" fontId="5" fillId="6" borderId="3" xfId="0" applyNumberFormat="1" applyFont="1" applyFill="1" applyBorder="1" applyAlignment="1" applyProtection="1">
      <alignment horizontal="right"/>
      <protection locked="0"/>
    </xf>
    <xf numFmtId="0" fontId="9" fillId="0" borderId="4" xfId="0" quotePrefix="1" applyFont="1" applyFill="1" applyBorder="1" applyAlignment="1">
      <alignment horizontal="left" vertical="center" wrapText="1"/>
    </xf>
    <xf numFmtId="4" fontId="27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1" fillId="2" borderId="0" xfId="2" applyFont="1" applyFill="1" applyAlignment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3" fontId="33" fillId="1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6" fillId="2" borderId="3" xfId="0" quotePrefix="1" applyFont="1" applyFill="1" applyBorder="1" applyAlignment="1">
      <alignment horizontal="left" vertical="center"/>
    </xf>
    <xf numFmtId="4" fontId="36" fillId="2" borderId="3" xfId="0" applyNumberFormat="1" applyFont="1" applyFill="1" applyBorder="1" applyAlignment="1">
      <alignment horizontal="right"/>
    </xf>
    <xf numFmtId="0" fontId="37" fillId="0" borderId="0" xfId="0" applyFont="1"/>
    <xf numFmtId="0" fontId="38" fillId="2" borderId="3" xfId="0" quotePrefix="1" applyFont="1" applyFill="1" applyBorder="1" applyAlignment="1">
      <alignment horizontal="left" vertical="center"/>
    </xf>
    <xf numFmtId="4" fontId="38" fillId="2" borderId="3" xfId="0" applyNumberFormat="1" applyFont="1" applyFill="1" applyBorder="1" applyAlignment="1">
      <alignment horizontal="right"/>
    </xf>
    <xf numFmtId="0" fontId="29" fillId="0" borderId="0" xfId="0" applyFont="1"/>
    <xf numFmtId="4" fontId="6" fillId="2" borderId="3" xfId="0" applyNumberFormat="1" applyFont="1" applyFill="1" applyBorder="1" applyAlignment="1">
      <alignment horizontal="right"/>
    </xf>
    <xf numFmtId="0" fontId="36" fillId="2" borderId="3" xfId="0" quotePrefix="1" applyFont="1" applyFill="1" applyBorder="1" applyAlignment="1">
      <alignment horizontal="left" vertical="center" shrinkToFit="1"/>
    </xf>
    <xf numFmtId="0" fontId="38" fillId="0" borderId="3" xfId="0" quotePrefix="1" applyFont="1" applyFill="1" applyBorder="1" applyAlignment="1">
      <alignment horizontal="left" vertical="center"/>
    </xf>
    <xf numFmtId="4" fontId="38" fillId="0" borderId="3" xfId="0" applyNumberFormat="1" applyFont="1" applyFill="1" applyBorder="1" applyAlignment="1">
      <alignment horizontal="right"/>
    </xf>
    <xf numFmtId="0" fontId="39" fillId="2" borderId="3" xfId="0" quotePrefix="1" applyFont="1" applyFill="1" applyBorder="1" applyAlignment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wrapText="1"/>
    </xf>
    <xf numFmtId="0" fontId="40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shrinkToFit="1"/>
    </xf>
    <xf numFmtId="4" fontId="26" fillId="2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8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8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3" fontId="3" fillId="7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6" fillId="7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8" fillId="0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1" fillId="0" borderId="0" xfId="8" applyNumberFormat="1" applyFont="1" applyAlignment="1">
      <alignment horizontal="center"/>
    </xf>
    <xf numFmtId="3" fontId="41" fillId="0" borderId="0" xfId="8" applyNumberFormat="1" applyFont="1"/>
    <xf numFmtId="0" fontId="41" fillId="0" borderId="0" xfId="8" applyFont="1" applyAlignment="1">
      <alignment horizontal="center" wrapText="1"/>
    </xf>
    <xf numFmtId="0" fontId="45" fillId="0" borderId="0" xfId="8" applyFont="1" applyFill="1" applyAlignment="1">
      <alignment horizontal="center" wrapText="1"/>
    </xf>
    <xf numFmtId="3" fontId="46" fillId="0" borderId="5" xfId="8" quotePrefix="1" applyNumberFormat="1" applyFont="1" applyBorder="1" applyAlignment="1">
      <alignment horizontal="left"/>
    </xf>
    <xf numFmtId="3" fontId="41" fillId="0" borderId="7" xfId="8" applyNumberFormat="1" applyFont="1" applyBorder="1"/>
    <xf numFmtId="3" fontId="45" fillId="0" borderId="7" xfId="8" applyNumberFormat="1" applyFont="1" applyFill="1" applyBorder="1" applyAlignment="1">
      <alignment wrapText="1"/>
    </xf>
    <xf numFmtId="3" fontId="41" fillId="0" borderId="7" xfId="8" applyNumberFormat="1" applyFont="1" applyBorder="1" applyAlignment="1">
      <alignment wrapText="1"/>
    </xf>
    <xf numFmtId="3" fontId="41" fillId="0" borderId="0" xfId="8" applyNumberFormat="1" applyFont="1" applyAlignment="1">
      <alignment horizontal="left"/>
    </xf>
    <xf numFmtId="3" fontId="45" fillId="0" borderId="0" xfId="8" applyNumberFormat="1" applyFont="1" applyFill="1" applyAlignment="1">
      <alignment wrapText="1"/>
    </xf>
    <xf numFmtId="3" fontId="41" fillId="0" borderId="0" xfId="8" applyNumberFormat="1" applyFont="1" applyAlignment="1">
      <alignment wrapText="1"/>
    </xf>
    <xf numFmtId="3" fontId="47" fillId="0" borderId="0" xfId="8" quotePrefix="1" applyNumberFormat="1" applyFont="1" applyAlignment="1">
      <alignment horizontal="left"/>
    </xf>
    <xf numFmtId="0" fontId="47" fillId="0" borderId="5" xfId="8" applyNumberFormat="1" applyFont="1" applyBorder="1" applyAlignment="1">
      <alignment horizontal="center"/>
    </xf>
    <xf numFmtId="0" fontId="48" fillId="0" borderId="5" xfId="8" applyNumberFormat="1" applyFont="1" applyFill="1" applyBorder="1" applyAlignment="1">
      <alignment horizontal="center" wrapText="1"/>
    </xf>
    <xf numFmtId="0" fontId="47" fillId="0" borderId="5" xfId="8" applyNumberFormat="1" applyFont="1" applyBorder="1" applyAlignment="1">
      <alignment horizontal="center" wrapText="1"/>
    </xf>
    <xf numFmtId="0" fontId="48" fillId="0" borderId="5" xfId="8" applyNumberFormat="1" applyFont="1" applyFill="1" applyBorder="1" applyAlignment="1">
      <alignment horizontal="center"/>
    </xf>
    <xf numFmtId="49" fontId="47" fillId="0" borderId="5" xfId="8" applyNumberFormat="1" applyFont="1" applyBorder="1" applyAlignment="1">
      <alignment horizontal="center"/>
    </xf>
    <xf numFmtId="0" fontId="47" fillId="0" borderId="2" xfId="8" applyNumberFormat="1" applyFont="1" applyBorder="1" applyAlignment="1">
      <alignment horizontal="center" vertical="center" wrapText="1"/>
    </xf>
    <xf numFmtId="3" fontId="48" fillId="0" borderId="2" xfId="8" applyNumberFormat="1" applyFont="1" applyFill="1" applyBorder="1" applyAlignment="1">
      <alignment horizontal="center" vertical="center" wrapText="1"/>
    </xf>
    <xf numFmtId="3" fontId="47" fillId="0" borderId="2" xfId="8" applyNumberFormat="1" applyFont="1" applyBorder="1" applyAlignment="1">
      <alignment horizontal="center" vertical="center" wrapText="1"/>
    </xf>
    <xf numFmtId="3" fontId="47" fillId="0" borderId="2" xfId="8" quotePrefix="1" applyNumberFormat="1" applyFont="1" applyBorder="1" applyAlignment="1">
      <alignment horizontal="center" wrapText="1"/>
    </xf>
    <xf numFmtId="0" fontId="47" fillId="0" borderId="0" xfId="8" applyNumberFormat="1" applyFont="1" applyBorder="1" applyAlignment="1">
      <alignment horizontal="center" vertical="center" wrapText="1"/>
    </xf>
    <xf numFmtId="3" fontId="48" fillId="0" borderId="0" xfId="8" applyNumberFormat="1" applyFont="1" applyFill="1" applyBorder="1" applyAlignment="1">
      <alignment horizontal="center" vertical="center" wrapText="1"/>
    </xf>
    <xf numFmtId="3" fontId="47" fillId="0" borderId="0" xfId="8" applyNumberFormat="1" applyFont="1" applyAlignment="1">
      <alignment vertical="center"/>
    </xf>
    <xf numFmtId="3" fontId="47" fillId="0" borderId="0" xfId="8" applyNumberFormat="1" applyFont="1"/>
    <xf numFmtId="0" fontId="47" fillId="0" borderId="0" xfId="8" applyNumberFormat="1" applyFont="1" applyAlignment="1">
      <alignment horizontal="center" vertical="center"/>
    </xf>
    <xf numFmtId="4" fontId="48" fillId="0" borderId="0" xfId="8" applyNumberFormat="1" applyFont="1" applyFill="1" applyAlignment="1">
      <alignment vertical="center"/>
    </xf>
    <xf numFmtId="0" fontId="41" fillId="0" borderId="8" xfId="8" applyNumberFormat="1" applyFont="1" applyBorder="1" applyAlignment="1">
      <alignment horizontal="center" vertical="center"/>
    </xf>
    <xf numFmtId="0" fontId="41" fillId="0" borderId="8" xfId="8" applyNumberFormat="1" applyFont="1" applyBorder="1" applyAlignment="1">
      <alignment vertical="center"/>
    </xf>
    <xf numFmtId="4" fontId="45" fillId="0" borderId="8" xfId="8" applyNumberFormat="1" applyFont="1" applyFill="1" applyBorder="1" applyAlignment="1">
      <alignment vertical="center"/>
    </xf>
    <xf numFmtId="4" fontId="41" fillId="0" borderId="0" xfId="8" applyNumberFormat="1" applyFont="1" applyAlignment="1">
      <alignment vertical="center"/>
    </xf>
    <xf numFmtId="0" fontId="41" fillId="0" borderId="8" xfId="8" applyNumberFormat="1" applyFont="1" applyBorder="1" applyAlignment="1">
      <alignment horizontal="left" vertical="center"/>
    </xf>
    <xf numFmtId="4" fontId="41" fillId="0" borderId="8" xfId="8" applyNumberFormat="1" applyFont="1" applyBorder="1" applyAlignment="1">
      <alignment vertical="center"/>
    </xf>
    <xf numFmtId="0" fontId="47" fillId="0" borderId="8" xfId="8" applyNumberFormat="1" applyFont="1" applyBorder="1" applyAlignment="1">
      <alignment horizontal="center" vertical="center"/>
    </xf>
    <xf numFmtId="0" fontId="47" fillId="0" borderId="8" xfId="8" applyNumberFormat="1" applyFont="1" applyBorder="1" applyAlignment="1">
      <alignment vertical="center"/>
    </xf>
    <xf numFmtId="4" fontId="48" fillId="0" borderId="8" xfId="8" applyNumberFormat="1" applyFont="1" applyFill="1" applyBorder="1" applyAlignment="1">
      <alignment vertical="center"/>
    </xf>
    <xf numFmtId="0" fontId="41" fillId="0" borderId="8" xfId="8" quotePrefix="1" applyNumberFormat="1" applyFont="1" applyBorder="1" applyAlignment="1">
      <alignment horizontal="left" vertical="center"/>
    </xf>
    <xf numFmtId="0" fontId="49" fillId="0" borderId="8" xfId="8" applyNumberFormat="1" applyFont="1" applyBorder="1" applyAlignment="1">
      <alignment horizontal="center" vertical="center"/>
    </xf>
    <xf numFmtId="0" fontId="49" fillId="0" borderId="8" xfId="8" applyNumberFormat="1" applyFont="1" applyBorder="1" applyAlignment="1">
      <alignment horizontal="left" vertical="center"/>
    </xf>
    <xf numFmtId="4" fontId="50" fillId="0" borderId="8" xfId="8" applyNumberFormat="1" applyFont="1" applyFill="1" applyBorder="1" applyAlignment="1">
      <alignment vertical="center"/>
    </xf>
    <xf numFmtId="3" fontId="51" fillId="0" borderId="0" xfId="8" applyNumberFormat="1" applyFont="1"/>
    <xf numFmtId="4" fontId="50" fillId="0" borderId="8" xfId="8" applyNumberFormat="1" applyFont="1" applyBorder="1" applyAlignment="1">
      <alignment vertical="center"/>
    </xf>
    <xf numFmtId="0" fontId="48" fillId="0" borderId="8" xfId="8" applyNumberFormat="1" applyFont="1" applyBorder="1" applyAlignment="1">
      <alignment horizontal="center" vertical="center"/>
    </xf>
    <xf numFmtId="0" fontId="48" fillId="0" borderId="8" xfId="8" applyNumberFormat="1" applyFont="1" applyBorder="1" applyAlignment="1">
      <alignment vertical="center"/>
    </xf>
    <xf numFmtId="0" fontId="52" fillId="0" borderId="8" xfId="8" applyNumberFormat="1" applyFont="1" applyBorder="1" applyAlignment="1">
      <alignment horizontal="center" vertical="center"/>
    </xf>
    <xf numFmtId="4" fontId="41" fillId="0" borderId="0" xfId="8" applyNumberFormat="1" applyFont="1" applyBorder="1" applyAlignment="1">
      <alignment vertical="center"/>
    </xf>
    <xf numFmtId="4" fontId="41" fillId="0" borderId="0" xfId="8" applyNumberFormat="1" applyFont="1"/>
    <xf numFmtId="0" fontId="53" fillId="0" borderId="0" xfId="8" applyNumberFormat="1" applyFont="1" applyAlignment="1">
      <alignment horizontal="center"/>
    </xf>
    <xf numFmtId="0" fontId="53" fillId="0" borderId="0" xfId="8" applyNumberFormat="1" applyFont="1"/>
    <xf numFmtId="3" fontId="53" fillId="0" borderId="0" xfId="8" applyNumberFormat="1" applyFont="1" applyAlignment="1">
      <alignment wrapText="1"/>
    </xf>
    <xf numFmtId="4" fontId="53" fillId="0" borderId="0" xfId="8" applyNumberFormat="1" applyFont="1"/>
    <xf numFmtId="3" fontId="53" fillId="0" borderId="0" xfId="8" applyNumberFormat="1" applyFont="1"/>
    <xf numFmtId="0" fontId="42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vertical="center"/>
    </xf>
    <xf numFmtId="4" fontId="52" fillId="0" borderId="8" xfId="8" applyNumberFormat="1" applyFont="1" applyFill="1" applyBorder="1" applyAlignment="1">
      <alignment vertical="center"/>
    </xf>
    <xf numFmtId="3" fontId="54" fillId="0" borderId="0" xfId="8" applyNumberFormat="1" applyFont="1" applyAlignment="1">
      <alignment vertical="center"/>
    </xf>
    <xf numFmtId="3" fontId="42" fillId="0" borderId="0" xfId="8" applyNumberFormat="1" applyFont="1"/>
    <xf numFmtId="0" fontId="54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horizontal="left" vertical="center"/>
    </xf>
    <xf numFmtId="4" fontId="55" fillId="0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55" fillId="2" borderId="3" xfId="0" applyNumberFormat="1" applyFont="1" applyFill="1" applyBorder="1" applyAlignment="1">
      <alignment horizontal="right"/>
    </xf>
    <xf numFmtId="0" fontId="56" fillId="0" borderId="0" xfId="0" applyFont="1"/>
    <xf numFmtId="4" fontId="57" fillId="2" borderId="3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0" fillId="2" borderId="4" xfId="0" quotePrefix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" fontId="47" fillId="0" borderId="8" xfId="8" applyNumberFormat="1" applyFont="1" applyBorder="1" applyAlignment="1">
      <alignment vertical="center"/>
    </xf>
    <xf numFmtId="0" fontId="31" fillId="2" borderId="0" xfId="2" applyFont="1" applyFill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 wrapText="1"/>
    </xf>
    <xf numFmtId="0" fontId="34" fillId="4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42" fillId="0" borderId="0" xfId="8" applyNumberFormat="1" applyFont="1" applyAlignment="1">
      <alignment horizontal="center"/>
    </xf>
    <xf numFmtId="0" fontId="43" fillId="0" borderId="0" xfId="8" applyNumberFormat="1" applyFont="1" applyAlignment="1">
      <alignment horizontal="center" wrapText="1"/>
    </xf>
    <xf numFmtId="0" fontId="44" fillId="0" borderId="0" xfId="8" applyFont="1" applyAlignment="1">
      <alignment horizontal="center" wrapText="1"/>
    </xf>
    <xf numFmtId="0" fontId="42" fillId="0" borderId="0" xfId="8" applyFont="1" applyAlignment="1">
      <alignment horizontal="center" wrapText="1"/>
    </xf>
  </cellXfs>
  <cellStyles count="9">
    <cellStyle name="Normal 2" xfId="8"/>
    <cellStyle name="Normalno" xfId="0" builtinId="0"/>
    <cellStyle name="Normalno 2" xfId="2"/>
    <cellStyle name="Normalno 2 2" xfId="3"/>
    <cellStyle name="Normalno 3" xfId="4"/>
    <cellStyle name="Normalno 3 2" xfId="1"/>
    <cellStyle name="Normalno 3 3" xfId="5"/>
    <cellStyle name="Normalno 4" xfId="6"/>
    <cellStyle name="Obično_List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140" zoomScaleNormal="140" workbookViewId="0">
      <selection activeCell="M11" sqref="M11"/>
    </sheetView>
  </sheetViews>
  <sheetFormatPr defaultRowHeight="15" x14ac:dyDescent="0.25"/>
  <cols>
    <col min="5" max="5" width="25.28515625" customWidth="1"/>
    <col min="6" max="6" width="13.28515625" customWidth="1"/>
    <col min="7" max="7" width="23" customWidth="1"/>
    <col min="8" max="8" width="25.28515625" customWidth="1"/>
  </cols>
  <sheetData>
    <row r="1" spans="1:10" ht="42" customHeight="1" x14ac:dyDescent="0.25">
      <c r="A1" s="224" t="s">
        <v>136</v>
      </c>
      <c r="B1" s="224"/>
      <c r="C1" s="224"/>
      <c r="D1" s="224"/>
      <c r="E1" s="224"/>
      <c r="F1" s="224"/>
      <c r="G1" s="224"/>
      <c r="H1" s="224"/>
      <c r="I1" s="103"/>
      <c r="J1" s="103"/>
    </row>
    <row r="2" spans="1:10" ht="18" customHeight="1" x14ac:dyDescent="0.25">
      <c r="A2" s="5"/>
      <c r="B2" s="5"/>
      <c r="C2" s="5"/>
      <c r="D2" s="5"/>
      <c r="E2" s="5"/>
      <c r="F2" s="24"/>
      <c r="G2" s="5"/>
      <c r="H2" s="5"/>
    </row>
    <row r="3" spans="1:10" ht="15.75" x14ac:dyDescent="0.25">
      <c r="A3" s="227" t="s">
        <v>26</v>
      </c>
      <c r="B3" s="227"/>
      <c r="C3" s="227"/>
      <c r="D3" s="227"/>
      <c r="E3" s="227"/>
      <c r="F3" s="227"/>
      <c r="G3" s="227"/>
      <c r="H3" s="229"/>
    </row>
    <row r="4" spans="1:10" ht="18" x14ac:dyDescent="0.25">
      <c r="A4" s="5"/>
      <c r="B4" s="5"/>
      <c r="C4" s="5"/>
      <c r="D4" s="5"/>
      <c r="E4" s="5"/>
      <c r="F4" s="24"/>
      <c r="G4" s="5"/>
      <c r="H4" s="6"/>
    </row>
    <row r="5" spans="1:10" ht="18" customHeight="1" x14ac:dyDescent="0.25">
      <c r="A5" s="227" t="s">
        <v>30</v>
      </c>
      <c r="B5" s="228"/>
      <c r="C5" s="228"/>
      <c r="D5" s="228"/>
      <c r="E5" s="228"/>
      <c r="F5" s="228"/>
      <c r="G5" s="228"/>
      <c r="H5" s="228"/>
    </row>
    <row r="6" spans="1:10" ht="18" x14ac:dyDescent="0.25">
      <c r="A6" s="1"/>
      <c r="B6" s="2"/>
      <c r="C6" s="2"/>
      <c r="D6" s="2"/>
      <c r="E6" s="7"/>
      <c r="F6" s="7"/>
      <c r="G6" s="8"/>
      <c r="H6" s="33" t="s">
        <v>123</v>
      </c>
    </row>
    <row r="7" spans="1:10" ht="39" x14ac:dyDescent="0.25">
      <c r="A7" s="27"/>
      <c r="B7" s="28"/>
      <c r="C7" s="28"/>
      <c r="D7" s="29"/>
      <c r="E7" s="30"/>
      <c r="F7" s="104" t="s">
        <v>137</v>
      </c>
      <c r="G7" s="4" t="s">
        <v>138</v>
      </c>
      <c r="H7" s="4" t="s">
        <v>139</v>
      </c>
    </row>
    <row r="8" spans="1:10" x14ac:dyDescent="0.25">
      <c r="A8" s="230" t="s">
        <v>0</v>
      </c>
      <c r="B8" s="231"/>
      <c r="C8" s="231"/>
      <c r="D8" s="231"/>
      <c r="E8" s="232"/>
      <c r="F8" s="83">
        <f>F9+F10</f>
        <v>0</v>
      </c>
      <c r="G8" s="83">
        <v>1919175.84</v>
      </c>
      <c r="H8" s="83">
        <v>1011534.72</v>
      </c>
    </row>
    <row r="9" spans="1:10" x14ac:dyDescent="0.25">
      <c r="A9" s="233" t="s">
        <v>1</v>
      </c>
      <c r="B9" s="226"/>
      <c r="C9" s="226"/>
      <c r="D9" s="226"/>
      <c r="E9" s="234"/>
      <c r="F9" s="105"/>
      <c r="G9" s="84">
        <v>1919175.84</v>
      </c>
      <c r="H9" s="84">
        <v>1011534.72</v>
      </c>
    </row>
    <row r="10" spans="1:10" x14ac:dyDescent="0.25">
      <c r="A10" s="235" t="s">
        <v>2</v>
      </c>
      <c r="B10" s="234"/>
      <c r="C10" s="234"/>
      <c r="D10" s="234"/>
      <c r="E10" s="234"/>
      <c r="F10" s="105"/>
      <c r="G10" s="84"/>
      <c r="H10" s="84"/>
    </row>
    <row r="11" spans="1:10" x14ac:dyDescent="0.25">
      <c r="A11" s="34" t="s">
        <v>3</v>
      </c>
      <c r="B11" s="35"/>
      <c r="C11" s="35"/>
      <c r="D11" s="35"/>
      <c r="E11" s="35"/>
      <c r="F11" s="83">
        <f>F12+F13</f>
        <v>0</v>
      </c>
      <c r="G11" s="83">
        <v>1970989.68</v>
      </c>
      <c r="H11" s="83">
        <v>1034604.22</v>
      </c>
    </row>
    <row r="12" spans="1:10" x14ac:dyDescent="0.25">
      <c r="A12" s="225" t="s">
        <v>4</v>
      </c>
      <c r="B12" s="226"/>
      <c r="C12" s="226"/>
      <c r="D12" s="226"/>
      <c r="E12" s="226"/>
      <c r="F12" s="52"/>
      <c r="G12" s="84">
        <v>1871398.56</v>
      </c>
      <c r="H12" s="84">
        <v>1018990.41</v>
      </c>
    </row>
    <row r="13" spans="1:10" x14ac:dyDescent="0.25">
      <c r="A13" s="238" t="s">
        <v>5</v>
      </c>
      <c r="B13" s="234"/>
      <c r="C13" s="234"/>
      <c r="D13" s="234"/>
      <c r="E13" s="234"/>
      <c r="F13" s="105"/>
      <c r="G13" s="85">
        <v>47777.279999999999</v>
      </c>
      <c r="H13" s="85">
        <v>15613.81</v>
      </c>
    </row>
    <row r="14" spans="1:10" x14ac:dyDescent="0.25">
      <c r="A14" s="237" t="s">
        <v>6</v>
      </c>
      <c r="B14" s="231"/>
      <c r="C14" s="231"/>
      <c r="D14" s="231"/>
      <c r="E14" s="231"/>
      <c r="F14" s="86">
        <f>F8-F11</f>
        <v>0</v>
      </c>
      <c r="G14" s="86">
        <f>G8-G11</f>
        <v>-51813.839999999851</v>
      </c>
      <c r="H14" s="86">
        <f t="shared" ref="H14" si="0">H8-H11</f>
        <v>-23069.5</v>
      </c>
    </row>
    <row r="15" spans="1:10" ht="18" x14ac:dyDescent="0.25">
      <c r="A15" s="5"/>
      <c r="B15" s="9"/>
      <c r="C15" s="9"/>
      <c r="D15" s="9"/>
      <c r="E15" s="9"/>
      <c r="F15" s="22"/>
      <c r="G15" s="3"/>
      <c r="H15" s="3"/>
    </row>
    <row r="16" spans="1:10" ht="18" customHeight="1" x14ac:dyDescent="0.25">
      <c r="A16" s="227" t="s">
        <v>31</v>
      </c>
      <c r="B16" s="228"/>
      <c r="C16" s="228"/>
      <c r="D16" s="228"/>
      <c r="E16" s="228"/>
      <c r="F16" s="228"/>
      <c r="G16" s="228"/>
      <c r="H16" s="228"/>
    </row>
    <row r="17" spans="1:8" ht="18" x14ac:dyDescent="0.25">
      <c r="A17" s="24"/>
      <c r="B17" s="22"/>
      <c r="C17" s="22"/>
      <c r="D17" s="22"/>
      <c r="E17" s="22"/>
      <c r="F17" s="22"/>
      <c r="G17" s="23"/>
      <c r="H17" s="23"/>
    </row>
    <row r="18" spans="1:8" ht="39" x14ac:dyDescent="0.25">
      <c r="A18" s="27"/>
      <c r="B18" s="28"/>
      <c r="C18" s="28"/>
      <c r="D18" s="29"/>
      <c r="E18" s="30"/>
      <c r="F18" s="104" t="s">
        <v>137</v>
      </c>
      <c r="G18" s="4" t="s">
        <v>138</v>
      </c>
      <c r="H18" s="4" t="s">
        <v>139</v>
      </c>
    </row>
    <row r="19" spans="1:8" ht="15.75" customHeight="1" x14ac:dyDescent="0.25">
      <c r="A19" s="233" t="s">
        <v>8</v>
      </c>
      <c r="B19" s="236"/>
      <c r="C19" s="236"/>
      <c r="D19" s="236"/>
      <c r="E19" s="236"/>
      <c r="F19" s="107"/>
      <c r="G19" s="32"/>
      <c r="H19" s="32"/>
    </row>
    <row r="20" spans="1:8" x14ac:dyDescent="0.25">
      <c r="A20" s="233" t="s">
        <v>9</v>
      </c>
      <c r="B20" s="226"/>
      <c r="C20" s="226"/>
      <c r="D20" s="226"/>
      <c r="E20" s="226"/>
      <c r="F20" s="52"/>
      <c r="G20" s="32"/>
      <c r="H20" s="32"/>
    </row>
    <row r="21" spans="1:8" x14ac:dyDescent="0.25">
      <c r="A21" s="237" t="s">
        <v>10</v>
      </c>
      <c r="B21" s="231"/>
      <c r="C21" s="231"/>
      <c r="D21" s="231"/>
      <c r="E21" s="231"/>
      <c r="F21" s="106"/>
      <c r="G21" s="31">
        <v>0</v>
      </c>
      <c r="H21" s="31">
        <v>0</v>
      </c>
    </row>
    <row r="22" spans="1:8" ht="18" x14ac:dyDescent="0.25">
      <c r="A22" s="21"/>
      <c r="B22" s="22"/>
      <c r="C22" s="22"/>
      <c r="D22" s="22"/>
      <c r="E22" s="22"/>
      <c r="F22" s="22"/>
      <c r="G22" s="23"/>
      <c r="H22" s="23"/>
    </row>
    <row r="23" spans="1:8" ht="18" customHeight="1" x14ac:dyDescent="0.25">
      <c r="A23" s="227" t="s">
        <v>38</v>
      </c>
      <c r="B23" s="228"/>
      <c r="C23" s="228"/>
      <c r="D23" s="228"/>
      <c r="E23" s="228"/>
      <c r="F23" s="228"/>
      <c r="G23" s="228"/>
      <c r="H23" s="228"/>
    </row>
    <row r="24" spans="1:8" ht="18" x14ac:dyDescent="0.25">
      <c r="A24" s="21"/>
      <c r="B24" s="22"/>
      <c r="C24" s="22"/>
      <c r="D24" s="22"/>
      <c r="E24" s="22"/>
      <c r="F24" s="22"/>
      <c r="G24" s="23"/>
      <c r="H24" s="23"/>
    </row>
    <row r="25" spans="1:8" ht="39" x14ac:dyDescent="0.25">
      <c r="A25" s="27"/>
      <c r="B25" s="28"/>
      <c r="C25" s="28"/>
      <c r="D25" s="29"/>
      <c r="E25" s="30"/>
      <c r="F25" s="104" t="s">
        <v>137</v>
      </c>
      <c r="G25" s="4" t="s">
        <v>138</v>
      </c>
      <c r="H25" s="4" t="s">
        <v>139</v>
      </c>
    </row>
    <row r="26" spans="1:8" x14ac:dyDescent="0.25">
      <c r="A26" s="241" t="s">
        <v>32</v>
      </c>
      <c r="B26" s="242"/>
      <c r="C26" s="242"/>
      <c r="D26" s="242"/>
      <c r="E26" s="242"/>
      <c r="F26" s="108"/>
      <c r="G26" s="88">
        <v>51813.84</v>
      </c>
      <c r="H26" s="88">
        <v>23069.5</v>
      </c>
    </row>
    <row r="27" spans="1:8" ht="30" customHeight="1" x14ac:dyDescent="0.25">
      <c r="A27" s="243" t="s">
        <v>7</v>
      </c>
      <c r="B27" s="244"/>
      <c r="C27" s="244"/>
      <c r="D27" s="244"/>
      <c r="E27" s="244"/>
      <c r="F27" s="109"/>
      <c r="G27" s="87">
        <v>51813.84</v>
      </c>
      <c r="H27" s="87">
        <v>23069.5</v>
      </c>
    </row>
    <row r="30" spans="1:8" x14ac:dyDescent="0.25">
      <c r="A30" s="225" t="s">
        <v>11</v>
      </c>
      <c r="B30" s="226"/>
      <c r="C30" s="226"/>
      <c r="D30" s="226"/>
      <c r="E30" s="226"/>
      <c r="F30" s="85">
        <f>F14+F27</f>
        <v>0</v>
      </c>
      <c r="G30" s="85">
        <f>G14+G27</f>
        <v>1.4551915228366852E-10</v>
      </c>
      <c r="H30" s="85">
        <f t="shared" ref="H30" si="1">H14+H27</f>
        <v>0</v>
      </c>
    </row>
    <row r="31" spans="1:8" ht="11.25" customHeight="1" x14ac:dyDescent="0.25">
      <c r="A31" s="16"/>
      <c r="B31" s="17"/>
      <c r="C31" s="17"/>
      <c r="D31" s="17"/>
      <c r="E31" s="17"/>
      <c r="F31" s="17"/>
      <c r="G31" s="18"/>
      <c r="H31" s="18"/>
    </row>
    <row r="32" spans="1:8" ht="24.95" customHeight="1" x14ac:dyDescent="0.25">
      <c r="A32" s="239" t="s">
        <v>39</v>
      </c>
      <c r="B32" s="240"/>
      <c r="C32" s="240"/>
      <c r="D32" s="240"/>
      <c r="E32" s="240"/>
      <c r="F32" s="240"/>
      <c r="G32" s="240"/>
      <c r="H32" s="240"/>
    </row>
    <row r="33" spans="1:8" ht="24.95" customHeight="1" x14ac:dyDescent="0.25"/>
    <row r="34" spans="1:8" ht="24.95" customHeight="1" x14ac:dyDescent="0.25">
      <c r="A34" s="239" t="s">
        <v>33</v>
      </c>
      <c r="B34" s="240"/>
      <c r="C34" s="240"/>
      <c r="D34" s="240"/>
      <c r="E34" s="240"/>
      <c r="F34" s="240"/>
      <c r="G34" s="240"/>
      <c r="H34" s="240"/>
    </row>
    <row r="35" spans="1:8" ht="24.95" customHeight="1" x14ac:dyDescent="0.25"/>
    <row r="36" spans="1:8" ht="24.95" customHeight="1" x14ac:dyDescent="0.25">
      <c r="A36" s="239" t="s">
        <v>34</v>
      </c>
      <c r="B36" s="240"/>
      <c r="C36" s="240"/>
      <c r="D36" s="240"/>
      <c r="E36" s="240"/>
      <c r="F36" s="240"/>
      <c r="G36" s="240"/>
      <c r="H36" s="240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:H1"/>
    <mergeCell ref="A12:E12"/>
    <mergeCell ref="A5:H5"/>
    <mergeCell ref="A16:H16"/>
    <mergeCell ref="A3:H3"/>
    <mergeCell ref="A8:E8"/>
    <mergeCell ref="A9:E9"/>
    <mergeCell ref="A10:E10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17" zoomScale="150" zoomScaleNormal="150" workbookViewId="0">
      <selection activeCell="F8" sqref="F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34.140625" customWidth="1"/>
    <col min="5" max="5" width="12.28515625" customWidth="1"/>
    <col min="6" max="6" width="23.28515625" customWidth="1"/>
    <col min="7" max="7" width="21.28515625" customWidth="1"/>
    <col min="8" max="8" width="12.7109375" style="149" customWidth="1"/>
  </cols>
  <sheetData>
    <row r="1" spans="1:11" ht="42" customHeight="1" x14ac:dyDescent="0.25">
      <c r="A1" s="224" t="s">
        <v>136</v>
      </c>
      <c r="B1" s="224"/>
      <c r="C1" s="224"/>
      <c r="D1" s="224"/>
      <c r="E1" s="224"/>
      <c r="F1" s="224"/>
      <c r="G1" s="224"/>
      <c r="H1" s="224"/>
      <c r="I1" s="103"/>
      <c r="J1" s="103"/>
      <c r="K1" s="103"/>
    </row>
    <row r="2" spans="1:11" ht="18" customHeight="1" x14ac:dyDescent="0.25">
      <c r="A2" s="5"/>
      <c r="B2" s="5"/>
      <c r="C2" s="5"/>
      <c r="D2" s="5"/>
      <c r="E2" s="24"/>
      <c r="F2" s="5"/>
      <c r="G2" s="5"/>
      <c r="H2" s="24"/>
    </row>
    <row r="3" spans="1:11" ht="15.75" x14ac:dyDescent="0.25">
      <c r="A3" s="227" t="s">
        <v>26</v>
      </c>
      <c r="B3" s="227"/>
      <c r="C3" s="227"/>
      <c r="D3" s="227"/>
      <c r="E3" s="227"/>
      <c r="F3" s="227"/>
      <c r="G3" s="229"/>
      <c r="H3" s="229"/>
    </row>
    <row r="4" spans="1:11" ht="18" x14ac:dyDescent="0.25">
      <c r="A4" s="5"/>
      <c r="B4" s="5"/>
      <c r="C4" s="5"/>
      <c r="D4" s="5"/>
      <c r="E4" s="24"/>
      <c r="F4" s="5"/>
      <c r="G4" s="6"/>
      <c r="H4" s="135"/>
    </row>
    <row r="5" spans="1:11" ht="18" customHeight="1" x14ac:dyDescent="0.25">
      <c r="A5" s="227" t="s">
        <v>12</v>
      </c>
      <c r="B5" s="228"/>
      <c r="C5" s="228"/>
      <c r="D5" s="228"/>
      <c r="E5" s="228"/>
      <c r="F5" s="228"/>
      <c r="G5" s="228"/>
      <c r="H5" s="228"/>
    </row>
    <row r="6" spans="1:11" ht="18" x14ac:dyDescent="0.25">
      <c r="A6" s="5"/>
      <c r="B6" s="5"/>
      <c r="C6" s="5"/>
      <c r="D6" s="5"/>
      <c r="E6" s="24"/>
      <c r="F6" s="5"/>
      <c r="G6" s="6"/>
      <c r="H6" s="135"/>
    </row>
    <row r="7" spans="1:11" ht="15.75" x14ac:dyDescent="0.25">
      <c r="A7" s="227" t="s">
        <v>1</v>
      </c>
      <c r="B7" s="248"/>
      <c r="C7" s="248"/>
      <c r="D7" s="248"/>
      <c r="E7" s="248"/>
      <c r="F7" s="248"/>
      <c r="G7" s="248"/>
      <c r="H7" s="248"/>
    </row>
    <row r="8" spans="1:11" ht="18" x14ac:dyDescent="0.25">
      <c r="A8" s="5"/>
      <c r="B8" s="5"/>
      <c r="C8" s="5"/>
      <c r="D8" s="5"/>
      <c r="E8" s="24"/>
      <c r="F8" s="63">
        <f>F11+F51</f>
        <v>1970989.6800000002</v>
      </c>
      <c r="G8" s="63"/>
      <c r="H8" s="63"/>
      <c r="I8" s="50"/>
    </row>
    <row r="9" spans="1:11" ht="51" x14ac:dyDescent="0.25">
      <c r="A9" s="20" t="s">
        <v>13</v>
      </c>
      <c r="B9" s="19" t="s">
        <v>150</v>
      </c>
      <c r="C9" s="19" t="s">
        <v>15</v>
      </c>
      <c r="D9" s="19" t="s">
        <v>142</v>
      </c>
      <c r="E9" s="19" t="s">
        <v>137</v>
      </c>
      <c r="F9" s="20" t="s">
        <v>138</v>
      </c>
      <c r="G9" s="20" t="s">
        <v>139</v>
      </c>
      <c r="H9" s="20" t="s">
        <v>140</v>
      </c>
    </row>
    <row r="10" spans="1:11" x14ac:dyDescent="0.25">
      <c r="A10" s="245">
        <v>1</v>
      </c>
      <c r="B10" s="246"/>
      <c r="C10" s="246"/>
      <c r="D10" s="247"/>
      <c r="E10" s="110">
        <v>2</v>
      </c>
      <c r="F10" s="111">
        <v>3</v>
      </c>
      <c r="G10" s="111">
        <v>4</v>
      </c>
      <c r="H10" s="111" t="s">
        <v>141</v>
      </c>
    </row>
    <row r="11" spans="1:11" ht="15.75" customHeight="1" x14ac:dyDescent="0.25">
      <c r="A11" s="51">
        <v>6</v>
      </c>
      <c r="B11" s="51"/>
      <c r="C11" s="51"/>
      <c r="D11" s="51" t="s">
        <v>16</v>
      </c>
      <c r="E11" s="51"/>
      <c r="F11" s="70">
        <f>F12+F22+F26+F30+F39+F43</f>
        <v>1919175.84</v>
      </c>
      <c r="G11" s="70">
        <f>G12+G22+G26+G30+G39+G43</f>
        <v>1011534.72</v>
      </c>
      <c r="H11" s="136"/>
    </row>
    <row r="12" spans="1:11" ht="25.5" x14ac:dyDescent="0.25">
      <c r="A12" s="38"/>
      <c r="B12" s="39">
        <v>63</v>
      </c>
      <c r="C12" s="39"/>
      <c r="D12" s="39" t="s">
        <v>35</v>
      </c>
      <c r="E12" s="39"/>
      <c r="F12" s="59">
        <f>SUM(F13:F19)</f>
        <v>1591167.07</v>
      </c>
      <c r="G12" s="59">
        <f>G13+G19</f>
        <v>861557.02</v>
      </c>
      <c r="H12" s="137">
        <f>(G12/F12)*100</f>
        <v>54.146232425486282</v>
      </c>
    </row>
    <row r="13" spans="1:11" s="120" customFormat="1" x14ac:dyDescent="0.25">
      <c r="A13" s="118"/>
      <c r="B13" s="118"/>
      <c r="C13" s="118">
        <v>57</v>
      </c>
      <c r="D13" s="118" t="s">
        <v>51</v>
      </c>
      <c r="E13" s="118"/>
      <c r="F13" s="119">
        <v>1507001.22</v>
      </c>
      <c r="G13" s="119">
        <f>G14+G17</f>
        <v>829181.05</v>
      </c>
      <c r="H13" s="138">
        <f>(G13/F13)*100</f>
        <v>55.021922941774392</v>
      </c>
    </row>
    <row r="14" spans="1:11" ht="22.5" x14ac:dyDescent="0.25">
      <c r="A14" s="12"/>
      <c r="B14" s="25">
        <v>636</v>
      </c>
      <c r="C14" s="13"/>
      <c r="D14" s="131" t="s">
        <v>145</v>
      </c>
      <c r="E14" s="13"/>
      <c r="F14" s="56"/>
      <c r="G14" s="124">
        <f>G15+G16</f>
        <v>829181.05</v>
      </c>
      <c r="H14" s="139"/>
    </row>
    <row r="15" spans="1:11" ht="22.5" x14ac:dyDescent="0.25">
      <c r="A15" s="12"/>
      <c r="B15" s="12">
        <v>6361</v>
      </c>
      <c r="C15" s="13"/>
      <c r="D15" s="131" t="s">
        <v>146</v>
      </c>
      <c r="E15" s="13"/>
      <c r="F15" s="56"/>
      <c r="G15" s="56">
        <v>829181.05</v>
      </c>
      <c r="H15" s="139"/>
    </row>
    <row r="16" spans="1:11" ht="22.5" x14ac:dyDescent="0.25">
      <c r="A16" s="12"/>
      <c r="B16" s="12">
        <v>6362</v>
      </c>
      <c r="C16" s="13"/>
      <c r="D16" s="131" t="s">
        <v>147</v>
      </c>
      <c r="E16" s="13"/>
      <c r="F16" s="56"/>
      <c r="G16" s="56">
        <v>0</v>
      </c>
      <c r="H16" s="139"/>
    </row>
    <row r="17" spans="1:8" ht="22.5" x14ac:dyDescent="0.25">
      <c r="A17" s="12"/>
      <c r="B17" s="25">
        <v>639</v>
      </c>
      <c r="C17" s="13"/>
      <c r="D17" s="131" t="s">
        <v>148</v>
      </c>
      <c r="E17" s="13"/>
      <c r="F17" s="56"/>
      <c r="G17" s="124">
        <f>G18</f>
        <v>0</v>
      </c>
      <c r="H17" s="139"/>
    </row>
    <row r="18" spans="1:8" ht="22.5" x14ac:dyDescent="0.25">
      <c r="A18" s="12"/>
      <c r="B18" s="12">
        <v>6391</v>
      </c>
      <c r="C18" s="13"/>
      <c r="D18" s="131" t="s">
        <v>149</v>
      </c>
      <c r="E18" s="13"/>
      <c r="F18" s="56"/>
      <c r="G18" s="56">
        <v>0</v>
      </c>
      <c r="H18" s="139"/>
    </row>
    <row r="19" spans="1:8" s="120" customFormat="1" x14ac:dyDescent="0.25">
      <c r="A19" s="118"/>
      <c r="B19" s="118"/>
      <c r="C19" s="118">
        <v>5402</v>
      </c>
      <c r="D19" s="118" t="s">
        <v>56</v>
      </c>
      <c r="E19" s="118"/>
      <c r="F19" s="119">
        <v>84165.85</v>
      </c>
      <c r="G19" s="119">
        <f>G20</f>
        <v>32375.97</v>
      </c>
      <c r="H19" s="138">
        <f>(G19/F19)*100</f>
        <v>38.466872252819876</v>
      </c>
    </row>
    <row r="20" spans="1:8" s="115" customFormat="1" ht="22.5" x14ac:dyDescent="0.25">
      <c r="A20" s="12"/>
      <c r="B20" s="25">
        <v>639</v>
      </c>
      <c r="C20" s="12"/>
      <c r="D20" s="131" t="s">
        <v>148</v>
      </c>
      <c r="E20" s="12"/>
      <c r="F20" s="56"/>
      <c r="G20" s="124">
        <v>32375.97</v>
      </c>
      <c r="H20" s="139"/>
    </row>
    <row r="21" spans="1:8" s="115" customFormat="1" ht="33.75" x14ac:dyDescent="0.25">
      <c r="A21" s="12"/>
      <c r="B21" s="12">
        <v>6393</v>
      </c>
      <c r="C21" s="12"/>
      <c r="D21" s="131" t="s">
        <v>151</v>
      </c>
      <c r="E21" s="12"/>
      <c r="F21" s="56"/>
      <c r="G21" s="56">
        <v>0</v>
      </c>
      <c r="H21" s="139"/>
    </row>
    <row r="22" spans="1:8" x14ac:dyDescent="0.25">
      <c r="A22" s="40"/>
      <c r="B22" s="40">
        <v>64</v>
      </c>
      <c r="C22" s="41"/>
      <c r="D22" s="40" t="s">
        <v>40</v>
      </c>
      <c r="E22" s="40"/>
      <c r="F22" s="59">
        <f>F23</f>
        <v>0</v>
      </c>
      <c r="G22" s="59">
        <f t="shared" ref="G22" si="0">G23</f>
        <v>0.03</v>
      </c>
      <c r="H22" s="137" t="e">
        <f>(G22/F22)*100</f>
        <v>#DIV/0!</v>
      </c>
    </row>
    <row r="23" spans="1:8" s="120" customFormat="1" x14ac:dyDescent="0.25">
      <c r="A23" s="118"/>
      <c r="B23" s="118"/>
      <c r="C23" s="118">
        <v>31</v>
      </c>
      <c r="D23" s="118" t="s">
        <v>52</v>
      </c>
      <c r="E23" s="118"/>
      <c r="F23" s="119"/>
      <c r="G23" s="119">
        <f>G24</f>
        <v>0.03</v>
      </c>
      <c r="H23" s="138" t="e">
        <f>(G23/F23)*100</f>
        <v>#DIV/0!</v>
      </c>
    </row>
    <row r="24" spans="1:8" x14ac:dyDescent="0.25">
      <c r="A24" s="12"/>
      <c r="B24" s="25">
        <v>641</v>
      </c>
      <c r="C24" s="13"/>
      <c r="D24" s="132" t="s">
        <v>152</v>
      </c>
      <c r="E24" s="13"/>
      <c r="F24" s="56"/>
      <c r="G24" s="124">
        <f>G25</f>
        <v>0.03</v>
      </c>
      <c r="H24" s="139"/>
    </row>
    <row r="25" spans="1:8" ht="22.5" x14ac:dyDescent="0.25">
      <c r="A25" s="12"/>
      <c r="B25" s="12">
        <v>6413</v>
      </c>
      <c r="C25" s="13"/>
      <c r="D25" s="131" t="s">
        <v>153</v>
      </c>
      <c r="E25" s="13"/>
      <c r="F25" s="56"/>
      <c r="G25" s="56">
        <v>0.03</v>
      </c>
      <c r="H25" s="139"/>
    </row>
    <row r="26" spans="1:8" ht="58.5" customHeight="1" x14ac:dyDescent="0.25">
      <c r="A26" s="40"/>
      <c r="B26" s="40">
        <v>65</v>
      </c>
      <c r="C26" s="41"/>
      <c r="D26" s="42" t="s">
        <v>41</v>
      </c>
      <c r="E26" s="42"/>
      <c r="F26" s="59">
        <f>F27</f>
        <v>51718.22</v>
      </c>
      <c r="G26" s="59">
        <f t="shared" ref="G26" si="1">G27</f>
        <v>33499.72</v>
      </c>
      <c r="H26" s="137">
        <f>(G26/F26)*100</f>
        <v>64.773536289532004</v>
      </c>
    </row>
    <row r="27" spans="1:8" s="120" customFormat="1" x14ac:dyDescent="0.25">
      <c r="A27" s="118"/>
      <c r="B27" s="118"/>
      <c r="C27" s="118">
        <v>41</v>
      </c>
      <c r="D27" s="118" t="s">
        <v>50</v>
      </c>
      <c r="E27" s="118"/>
      <c r="F27" s="119">
        <v>51718.22</v>
      </c>
      <c r="G27" s="119">
        <f>G28</f>
        <v>33499.72</v>
      </c>
      <c r="H27" s="138">
        <f>(G27/F27)*100</f>
        <v>64.773536289532004</v>
      </c>
    </row>
    <row r="28" spans="1:8" x14ac:dyDescent="0.25">
      <c r="A28" s="12"/>
      <c r="B28" s="25">
        <v>652</v>
      </c>
      <c r="C28" s="13"/>
      <c r="D28" s="132" t="s">
        <v>154</v>
      </c>
      <c r="E28" s="13"/>
      <c r="F28" s="56"/>
      <c r="G28" s="124">
        <f>G29</f>
        <v>33499.72</v>
      </c>
      <c r="H28" s="139"/>
    </row>
    <row r="29" spans="1:8" x14ac:dyDescent="0.25">
      <c r="A29" s="12"/>
      <c r="B29" s="12">
        <v>6526</v>
      </c>
      <c r="C29" s="13"/>
      <c r="D29" s="132" t="s">
        <v>155</v>
      </c>
      <c r="E29" s="13"/>
      <c r="F29" s="56"/>
      <c r="G29" s="56">
        <v>33499.72</v>
      </c>
      <c r="H29" s="139"/>
    </row>
    <row r="30" spans="1:8" ht="25.5" x14ac:dyDescent="0.25">
      <c r="A30" s="40"/>
      <c r="B30" s="40">
        <v>66</v>
      </c>
      <c r="C30" s="41"/>
      <c r="D30" s="42" t="s">
        <v>46</v>
      </c>
      <c r="E30" s="42"/>
      <c r="F30" s="59">
        <f>SUM(F31:F35)</f>
        <v>12365.99</v>
      </c>
      <c r="G30" s="59">
        <f>G32+G36</f>
        <v>6395.26</v>
      </c>
      <c r="H30" s="137">
        <f>(G30/F30)*100</f>
        <v>51.716522494357505</v>
      </c>
    </row>
    <row r="31" spans="1:8" s="120" customFormat="1" x14ac:dyDescent="0.25">
      <c r="A31" s="118"/>
      <c r="B31" s="118"/>
      <c r="C31" s="118">
        <v>31</v>
      </c>
      <c r="D31" s="118" t="s">
        <v>52</v>
      </c>
      <c r="E31" s="118"/>
      <c r="F31" s="119">
        <v>10508.91</v>
      </c>
      <c r="G31" s="119">
        <f>G32</f>
        <v>5961.3</v>
      </c>
      <c r="H31" s="138">
        <f>(G31/F31)*100</f>
        <v>56.726149524546322</v>
      </c>
    </row>
    <row r="32" spans="1:8" ht="22.5" x14ac:dyDescent="0.25">
      <c r="A32" s="12"/>
      <c r="B32" s="25">
        <v>661</v>
      </c>
      <c r="C32" s="13"/>
      <c r="D32" s="131" t="s">
        <v>156</v>
      </c>
      <c r="E32" s="13"/>
      <c r="F32" s="56"/>
      <c r="G32" s="124">
        <f>G33+G34</f>
        <v>5961.3</v>
      </c>
      <c r="H32" s="139"/>
    </row>
    <row r="33" spans="1:8" x14ac:dyDescent="0.25">
      <c r="A33" s="12"/>
      <c r="B33" s="12">
        <v>6614</v>
      </c>
      <c r="C33" s="13"/>
      <c r="D33" s="132" t="s">
        <v>157</v>
      </c>
      <c r="E33" s="13"/>
      <c r="F33" s="56"/>
      <c r="G33" s="56">
        <v>0</v>
      </c>
      <c r="H33" s="139"/>
    </row>
    <row r="34" spans="1:8" x14ac:dyDescent="0.25">
      <c r="A34" s="12"/>
      <c r="B34" s="12">
        <v>6615</v>
      </c>
      <c r="C34" s="13"/>
      <c r="D34" s="132" t="s">
        <v>158</v>
      </c>
      <c r="E34" s="13"/>
      <c r="F34" s="56"/>
      <c r="G34" s="56">
        <v>5961.3</v>
      </c>
      <c r="H34" s="139"/>
    </row>
    <row r="35" spans="1:8" s="120" customFormat="1" x14ac:dyDescent="0.25">
      <c r="A35" s="118"/>
      <c r="B35" s="118"/>
      <c r="C35" s="118">
        <v>6103</v>
      </c>
      <c r="D35" s="118" t="s">
        <v>53</v>
      </c>
      <c r="E35" s="118"/>
      <c r="F35" s="119">
        <v>1857.08</v>
      </c>
      <c r="G35" s="119">
        <f>G36</f>
        <v>433.96</v>
      </c>
      <c r="H35" s="138">
        <f>(G35/F35)*100</f>
        <v>23.367867835526742</v>
      </c>
    </row>
    <row r="36" spans="1:8" ht="33.75" x14ac:dyDescent="0.25">
      <c r="A36" s="12"/>
      <c r="B36" s="25">
        <v>663</v>
      </c>
      <c r="C36" s="13"/>
      <c r="D36" s="131" t="s">
        <v>159</v>
      </c>
      <c r="E36" s="13"/>
      <c r="F36" s="56"/>
      <c r="G36" s="124">
        <f>G37+G38</f>
        <v>433.96</v>
      </c>
      <c r="H36" s="139"/>
    </row>
    <row r="37" spans="1:8" x14ac:dyDescent="0.25">
      <c r="A37" s="12"/>
      <c r="B37" s="12">
        <v>6631</v>
      </c>
      <c r="C37" s="13"/>
      <c r="D37" s="132" t="s">
        <v>160</v>
      </c>
      <c r="E37" s="13"/>
      <c r="F37" s="56"/>
      <c r="G37" s="56">
        <v>433.96</v>
      </c>
      <c r="H37" s="139"/>
    </row>
    <row r="38" spans="1:8" x14ac:dyDescent="0.25">
      <c r="A38" s="12"/>
      <c r="B38" s="12">
        <v>6632</v>
      </c>
      <c r="C38" s="13"/>
      <c r="D38" s="132" t="s">
        <v>161</v>
      </c>
      <c r="E38" s="13"/>
      <c r="F38" s="56"/>
      <c r="G38" s="56">
        <v>0</v>
      </c>
      <c r="H38" s="139"/>
    </row>
    <row r="39" spans="1:8" ht="25.5" x14ac:dyDescent="0.25">
      <c r="A39" s="40"/>
      <c r="B39" s="40">
        <v>67</v>
      </c>
      <c r="C39" s="41"/>
      <c r="D39" s="39" t="s">
        <v>36</v>
      </c>
      <c r="E39" s="39"/>
      <c r="F39" s="59">
        <f>F40</f>
        <v>263924.56</v>
      </c>
      <c r="G39" s="59">
        <f>G40</f>
        <v>110082.69</v>
      </c>
      <c r="H39" s="137">
        <f>(G39/F39)*100</f>
        <v>41.709907558432604</v>
      </c>
    </row>
    <row r="40" spans="1:8" s="120" customFormat="1" x14ac:dyDescent="0.25">
      <c r="A40" s="118"/>
      <c r="B40" s="118"/>
      <c r="C40" s="118">
        <v>11</v>
      </c>
      <c r="D40" s="118" t="s">
        <v>17</v>
      </c>
      <c r="E40" s="118"/>
      <c r="F40" s="119">
        <v>263924.56</v>
      </c>
      <c r="G40" s="119">
        <f>G41</f>
        <v>110082.69</v>
      </c>
      <c r="H40" s="138">
        <f>(G40/F40)*100</f>
        <v>41.709907558432604</v>
      </c>
    </row>
    <row r="41" spans="1:8" ht="33.75" x14ac:dyDescent="0.25">
      <c r="A41" s="12"/>
      <c r="B41" s="12">
        <v>671</v>
      </c>
      <c r="C41" s="13"/>
      <c r="D41" s="131" t="s">
        <v>162</v>
      </c>
      <c r="E41" s="13"/>
      <c r="F41" s="56"/>
      <c r="G41" s="56">
        <v>110082.69</v>
      </c>
      <c r="H41" s="139"/>
    </row>
    <row r="42" spans="1:8" ht="22.5" x14ac:dyDescent="0.25">
      <c r="A42" s="12"/>
      <c r="B42" s="12">
        <v>6711</v>
      </c>
      <c r="C42" s="13"/>
      <c r="D42" s="131" t="s">
        <v>163</v>
      </c>
      <c r="E42" s="13"/>
      <c r="F42" s="56"/>
      <c r="G42" s="56">
        <v>0</v>
      </c>
      <c r="H42" s="139"/>
    </row>
    <row r="43" spans="1:8" x14ac:dyDescent="0.25">
      <c r="A43" s="40"/>
      <c r="B43" s="40">
        <v>68</v>
      </c>
      <c r="C43" s="41"/>
      <c r="D43" s="42" t="s">
        <v>42</v>
      </c>
      <c r="E43" s="42"/>
      <c r="F43" s="59">
        <f>F44</f>
        <v>0</v>
      </c>
      <c r="G43" s="59">
        <f t="shared" ref="G43" si="2">G44</f>
        <v>0</v>
      </c>
      <c r="H43" s="137" t="e">
        <f>(G43/F43)*100</f>
        <v>#DIV/0!</v>
      </c>
    </row>
    <row r="44" spans="1:8" s="123" customFormat="1" x14ac:dyDescent="0.25">
      <c r="A44" s="121"/>
      <c r="B44" s="121"/>
      <c r="C44" s="118">
        <v>31</v>
      </c>
      <c r="D44" s="118" t="s">
        <v>52</v>
      </c>
      <c r="E44" s="118"/>
      <c r="F44" s="122">
        <v>0</v>
      </c>
      <c r="G44" s="122"/>
      <c r="H44" s="140"/>
    </row>
    <row r="45" spans="1:8" x14ac:dyDescent="0.25">
      <c r="A45" s="53"/>
      <c r="B45" s="53"/>
      <c r="C45" s="54"/>
      <c r="D45" s="54"/>
      <c r="E45" s="54"/>
      <c r="F45" s="55"/>
      <c r="G45" s="55"/>
      <c r="H45" s="141"/>
    </row>
    <row r="46" spans="1:8" ht="15.75" x14ac:dyDescent="0.25">
      <c r="A46" s="227" t="s">
        <v>94</v>
      </c>
      <c r="B46" s="248"/>
      <c r="C46" s="248"/>
      <c r="D46" s="248"/>
      <c r="E46" s="248"/>
      <c r="F46" s="248"/>
      <c r="G46" s="248"/>
      <c r="H46" s="248"/>
    </row>
    <row r="47" spans="1:8" x14ac:dyDescent="0.25">
      <c r="A47" s="53"/>
      <c r="B47" s="53"/>
      <c r="C47" s="54"/>
      <c r="D47" s="54"/>
      <c r="E47" s="54"/>
      <c r="F47" s="55"/>
      <c r="G47" s="55"/>
      <c r="H47" s="142" t="s">
        <v>54</v>
      </c>
    </row>
    <row r="48" spans="1:8" ht="38.25" x14ac:dyDescent="0.25">
      <c r="A48" s="20" t="s">
        <v>13</v>
      </c>
      <c r="B48" s="19" t="s">
        <v>14</v>
      </c>
      <c r="C48" s="19" t="s">
        <v>15</v>
      </c>
      <c r="D48" s="19" t="s">
        <v>142</v>
      </c>
      <c r="E48" s="19" t="s">
        <v>137</v>
      </c>
      <c r="F48" s="20" t="s">
        <v>138</v>
      </c>
      <c r="G48" s="20" t="s">
        <v>139</v>
      </c>
      <c r="H48" s="20" t="s">
        <v>140</v>
      </c>
    </row>
    <row r="49" spans="1:12" x14ac:dyDescent="0.25">
      <c r="A49" s="245">
        <v>1</v>
      </c>
      <c r="B49" s="246"/>
      <c r="C49" s="246"/>
      <c r="D49" s="247"/>
      <c r="E49" s="110">
        <v>2</v>
      </c>
      <c r="F49" s="111">
        <v>3</v>
      </c>
      <c r="G49" s="111">
        <v>4</v>
      </c>
      <c r="H49" s="111" t="s">
        <v>141</v>
      </c>
    </row>
    <row r="50" spans="1:12" x14ac:dyDescent="0.25">
      <c r="A50" s="45">
        <v>9</v>
      </c>
      <c r="B50" s="45"/>
      <c r="C50" s="45"/>
      <c r="D50" s="45" t="s">
        <v>91</v>
      </c>
      <c r="E50" s="45"/>
      <c r="F50" s="46"/>
      <c r="G50" s="46"/>
      <c r="H50" s="143"/>
    </row>
    <row r="51" spans="1:12" x14ac:dyDescent="0.25">
      <c r="A51" s="38"/>
      <c r="B51" s="39">
        <v>92</v>
      </c>
      <c r="C51" s="39"/>
      <c r="D51" s="39" t="s">
        <v>92</v>
      </c>
      <c r="E51" s="39"/>
      <c r="F51" s="59">
        <f>SUM(F52:F57)</f>
        <v>51813.84</v>
      </c>
      <c r="G51" s="59">
        <f>SUM(G52:G57)</f>
        <v>25425.360000000001</v>
      </c>
      <c r="H51" s="137">
        <f>(G51/F51)*100</f>
        <v>49.070595809922608</v>
      </c>
    </row>
    <row r="52" spans="1:12" x14ac:dyDescent="0.25">
      <c r="A52" s="12"/>
      <c r="B52" s="12"/>
      <c r="C52" s="13">
        <v>9231</v>
      </c>
      <c r="D52" s="13" t="s">
        <v>88</v>
      </c>
      <c r="E52" s="13"/>
      <c r="F52" s="56">
        <v>13701.21</v>
      </c>
      <c r="G52" s="56">
        <v>2392.75</v>
      </c>
      <c r="H52" s="139">
        <f>(G52/F52)*100</f>
        <v>17.46378604517411</v>
      </c>
    </row>
    <row r="53" spans="1:12" x14ac:dyDescent="0.25">
      <c r="A53" s="12"/>
      <c r="B53" s="12"/>
      <c r="C53" s="13">
        <v>9241</v>
      </c>
      <c r="D53" s="13" t="s">
        <v>50</v>
      </c>
      <c r="E53" s="13"/>
      <c r="F53" s="56">
        <v>10276.1</v>
      </c>
      <c r="G53" s="56">
        <v>8434.14</v>
      </c>
      <c r="H53" s="139">
        <f t="shared" ref="H53:H57" si="3">(G53/F53)*100</f>
        <v>82.075300941018469</v>
      </c>
    </row>
    <row r="54" spans="1:12" x14ac:dyDescent="0.25">
      <c r="A54" s="12"/>
      <c r="B54" s="12"/>
      <c r="C54" s="13">
        <v>92530</v>
      </c>
      <c r="D54" s="13" t="s">
        <v>55</v>
      </c>
      <c r="E54" s="13"/>
      <c r="F54" s="56"/>
      <c r="G54" s="56">
        <v>0</v>
      </c>
      <c r="H54" s="139" t="e">
        <f t="shared" si="3"/>
        <v>#DIV/0!</v>
      </c>
    </row>
    <row r="55" spans="1:12" x14ac:dyDescent="0.25">
      <c r="A55" s="12"/>
      <c r="B55" s="12"/>
      <c r="C55" s="13">
        <v>925401</v>
      </c>
      <c r="D55" s="13" t="s">
        <v>126</v>
      </c>
      <c r="E55" s="13"/>
      <c r="F55" s="56">
        <v>27836.53</v>
      </c>
      <c r="G55" s="56">
        <v>14598.47</v>
      </c>
      <c r="H55" s="139">
        <f t="shared" si="3"/>
        <v>52.443569654694741</v>
      </c>
    </row>
    <row r="56" spans="1:12" x14ac:dyDescent="0.25">
      <c r="A56" s="12"/>
      <c r="B56" s="12"/>
      <c r="C56" s="13">
        <v>9257</v>
      </c>
      <c r="D56" s="13" t="s">
        <v>51</v>
      </c>
      <c r="E56" s="13"/>
      <c r="F56" s="56"/>
      <c r="G56" s="56">
        <v>0</v>
      </c>
      <c r="H56" s="139" t="e">
        <f t="shared" si="3"/>
        <v>#DIV/0!</v>
      </c>
    </row>
    <row r="57" spans="1:12" x14ac:dyDescent="0.25">
      <c r="A57" s="12"/>
      <c r="B57" s="12"/>
      <c r="C57" s="13">
        <v>926103</v>
      </c>
      <c r="D57" s="13" t="s">
        <v>53</v>
      </c>
      <c r="E57" s="13"/>
      <c r="F57" s="56"/>
      <c r="G57" s="56">
        <v>0</v>
      </c>
      <c r="H57" s="139" t="e">
        <f t="shared" si="3"/>
        <v>#DIV/0!</v>
      </c>
    </row>
    <row r="58" spans="1:12" x14ac:dyDescent="0.25">
      <c r="A58" s="12"/>
      <c r="B58" s="12"/>
      <c r="C58" s="13"/>
      <c r="D58" s="13"/>
      <c r="E58" s="13"/>
      <c r="F58" s="10"/>
      <c r="G58" s="10"/>
      <c r="H58" s="144"/>
    </row>
    <row r="60" spans="1:12" ht="15.75" x14ac:dyDescent="0.25">
      <c r="A60" s="227" t="s">
        <v>18</v>
      </c>
      <c r="B60" s="248"/>
      <c r="C60" s="248"/>
      <c r="D60" s="248"/>
      <c r="E60" s="248"/>
      <c r="F60" s="248"/>
      <c r="G60" s="248"/>
      <c r="H60" s="248"/>
    </row>
    <row r="61" spans="1:12" ht="18" x14ac:dyDescent="0.25">
      <c r="A61" s="5"/>
      <c r="B61" s="5"/>
      <c r="C61" s="5"/>
      <c r="D61" s="5"/>
      <c r="E61" s="24"/>
      <c r="F61" s="63">
        <f>F64+F205</f>
        <v>1919175.8399999999</v>
      </c>
      <c r="G61" s="63">
        <f>G64+G205</f>
        <v>1034604.22</v>
      </c>
      <c r="H61" s="63">
        <f>H64+H205</f>
        <v>0</v>
      </c>
      <c r="I61" s="50" t="s">
        <v>54</v>
      </c>
    </row>
    <row r="62" spans="1:12" ht="38.25" x14ac:dyDescent="0.25">
      <c r="A62" s="20" t="s">
        <v>13</v>
      </c>
      <c r="B62" s="19" t="s">
        <v>14</v>
      </c>
      <c r="C62" s="19" t="s">
        <v>15</v>
      </c>
      <c r="D62" s="19" t="s">
        <v>142</v>
      </c>
      <c r="E62" s="19" t="s">
        <v>137</v>
      </c>
      <c r="F62" s="20" t="s">
        <v>138</v>
      </c>
      <c r="G62" s="20" t="s">
        <v>139</v>
      </c>
      <c r="H62" s="20" t="s">
        <v>140</v>
      </c>
    </row>
    <row r="63" spans="1:12" x14ac:dyDescent="0.25">
      <c r="A63" s="245">
        <v>1</v>
      </c>
      <c r="B63" s="246"/>
      <c r="C63" s="246"/>
      <c r="D63" s="247"/>
      <c r="E63" s="110">
        <v>2</v>
      </c>
      <c r="F63" s="111">
        <v>3</v>
      </c>
      <c r="G63" s="111">
        <v>4</v>
      </c>
      <c r="H63" s="111" t="s">
        <v>141</v>
      </c>
    </row>
    <row r="64" spans="1:12" ht="15.75" customHeight="1" x14ac:dyDescent="0.25">
      <c r="A64" s="45">
        <v>3</v>
      </c>
      <c r="B64" s="45"/>
      <c r="C64" s="45"/>
      <c r="D64" s="45" t="s">
        <v>19</v>
      </c>
      <c r="E64" s="45"/>
      <c r="F64" s="62">
        <f>F65+F96+F185+F193+F203</f>
        <v>1871398.5599999998</v>
      </c>
      <c r="G64" s="62">
        <f>G65+G96+G185+G193+G203</f>
        <v>1018990.4099999999</v>
      </c>
      <c r="H64" s="145"/>
      <c r="L64" s="215"/>
    </row>
    <row r="65" spans="1:8" ht="15.75" customHeight="1" x14ac:dyDescent="0.25">
      <c r="A65" s="38"/>
      <c r="B65" s="39">
        <v>31</v>
      </c>
      <c r="C65" s="39"/>
      <c r="D65" s="39" t="s">
        <v>20</v>
      </c>
      <c r="E65" s="39"/>
      <c r="F65" s="59">
        <f>SUM(F66:F95)</f>
        <v>1496184.88</v>
      </c>
      <c r="G65" s="59">
        <f>G66+G73+G74+G75+G80+G83+G88+G95</f>
        <v>821542.5</v>
      </c>
      <c r="H65" s="137">
        <f>(G65/F65)*100</f>
        <v>54.909156681225127</v>
      </c>
    </row>
    <row r="66" spans="1:8" s="123" customFormat="1" x14ac:dyDescent="0.25">
      <c r="A66" s="121"/>
      <c r="B66" s="121"/>
      <c r="C66" s="118">
        <v>11</v>
      </c>
      <c r="D66" s="118" t="s">
        <v>17</v>
      </c>
      <c r="E66" s="118"/>
      <c r="F66" s="122">
        <v>108034.02</v>
      </c>
      <c r="G66" s="122">
        <f>G67+G69+G71</f>
        <v>57225.81</v>
      </c>
      <c r="H66" s="140">
        <f>(G66/F66)*100</f>
        <v>52.970175505826766</v>
      </c>
    </row>
    <row r="67" spans="1:8" x14ac:dyDescent="0.25">
      <c r="A67" s="12"/>
      <c r="B67" s="25">
        <v>311</v>
      </c>
      <c r="C67" s="13"/>
      <c r="D67" s="131" t="s">
        <v>164</v>
      </c>
      <c r="E67" s="13"/>
      <c r="F67" s="56"/>
      <c r="G67" s="124">
        <f>G68</f>
        <v>50458.239999999998</v>
      </c>
      <c r="H67" s="139"/>
    </row>
    <row r="68" spans="1:8" x14ac:dyDescent="0.25">
      <c r="A68" s="12"/>
      <c r="B68" s="12">
        <v>3111</v>
      </c>
      <c r="C68" s="13"/>
      <c r="D68" s="131" t="s">
        <v>165</v>
      </c>
      <c r="E68" s="13"/>
      <c r="F68" s="56"/>
      <c r="G68" s="56">
        <v>50458.239999999998</v>
      </c>
      <c r="H68" s="139"/>
    </row>
    <row r="69" spans="1:8" x14ac:dyDescent="0.25">
      <c r="A69" s="12"/>
      <c r="B69" s="25">
        <v>312</v>
      </c>
      <c r="C69" s="13"/>
      <c r="D69" s="131" t="s">
        <v>166</v>
      </c>
      <c r="E69" s="13"/>
      <c r="F69" s="56"/>
      <c r="G69" s="124">
        <f>G70</f>
        <v>0</v>
      </c>
      <c r="H69" s="139"/>
    </row>
    <row r="70" spans="1:8" x14ac:dyDescent="0.25">
      <c r="A70" s="12"/>
      <c r="B70" s="12">
        <v>3121</v>
      </c>
      <c r="C70" s="13"/>
      <c r="D70" s="131" t="s">
        <v>166</v>
      </c>
      <c r="E70" s="13"/>
      <c r="F70" s="56"/>
      <c r="G70" s="56">
        <v>0</v>
      </c>
      <c r="H70" s="139"/>
    </row>
    <row r="71" spans="1:8" x14ac:dyDescent="0.25">
      <c r="A71" s="12"/>
      <c r="B71" s="25">
        <v>313</v>
      </c>
      <c r="C71" s="13"/>
      <c r="D71" s="131" t="s">
        <v>167</v>
      </c>
      <c r="E71" s="13"/>
      <c r="F71" s="56"/>
      <c r="G71" s="124">
        <f>G72</f>
        <v>6767.57</v>
      </c>
      <c r="H71" s="139"/>
    </row>
    <row r="72" spans="1:8" ht="22.5" x14ac:dyDescent="0.25">
      <c r="A72" s="12"/>
      <c r="B72" s="12">
        <v>3132</v>
      </c>
      <c r="C72" s="13"/>
      <c r="D72" s="131" t="s">
        <v>168</v>
      </c>
      <c r="E72" s="13"/>
      <c r="F72" s="56"/>
      <c r="G72" s="56">
        <v>6767.57</v>
      </c>
      <c r="H72" s="139"/>
    </row>
    <row r="73" spans="1:8" s="123" customFormat="1" x14ac:dyDescent="0.25">
      <c r="A73" s="121"/>
      <c r="B73" s="121"/>
      <c r="C73" s="118">
        <v>31</v>
      </c>
      <c r="D73" s="118" t="s">
        <v>88</v>
      </c>
      <c r="E73" s="118"/>
      <c r="F73" s="122">
        <v>0</v>
      </c>
      <c r="G73" s="122">
        <v>0</v>
      </c>
      <c r="H73" s="140" t="e">
        <f>(G73/F73)*100</f>
        <v>#DIV/0!</v>
      </c>
    </row>
    <row r="74" spans="1:8" s="123" customFormat="1" x14ac:dyDescent="0.25">
      <c r="A74" s="121"/>
      <c r="B74" s="121"/>
      <c r="C74" s="118">
        <v>9231</v>
      </c>
      <c r="D74" s="118" t="s">
        <v>93</v>
      </c>
      <c r="E74" s="118"/>
      <c r="F74" s="122">
        <v>0</v>
      </c>
      <c r="G74" s="122">
        <v>0</v>
      </c>
      <c r="H74" s="140" t="e">
        <f t="shared" ref="H74:H75" si="4">(G74/F74)*100</f>
        <v>#DIV/0!</v>
      </c>
    </row>
    <row r="75" spans="1:8" s="123" customFormat="1" x14ac:dyDescent="0.25">
      <c r="A75" s="121"/>
      <c r="B75" s="121"/>
      <c r="C75" s="118">
        <v>41</v>
      </c>
      <c r="D75" s="118" t="s">
        <v>50</v>
      </c>
      <c r="E75" s="118"/>
      <c r="F75" s="122">
        <v>516.03</v>
      </c>
      <c r="G75" s="122">
        <v>200.68</v>
      </c>
      <c r="H75" s="140">
        <f t="shared" si="4"/>
        <v>38.889211867527088</v>
      </c>
    </row>
    <row r="76" spans="1:8" x14ac:dyDescent="0.25">
      <c r="A76" s="12"/>
      <c r="B76" s="25">
        <v>311</v>
      </c>
      <c r="C76" s="13"/>
      <c r="D76" s="131" t="s">
        <v>164</v>
      </c>
      <c r="E76" s="13"/>
      <c r="F76" s="56"/>
      <c r="G76" s="124">
        <f>G77</f>
        <v>172.26</v>
      </c>
      <c r="H76" s="146"/>
    </row>
    <row r="77" spans="1:8" x14ac:dyDescent="0.25">
      <c r="A77" s="12"/>
      <c r="B77" s="12">
        <v>3111</v>
      </c>
      <c r="C77" s="13"/>
      <c r="D77" s="131" t="s">
        <v>165</v>
      </c>
      <c r="E77" s="13"/>
      <c r="F77" s="56"/>
      <c r="G77" s="56">
        <v>172.26</v>
      </c>
      <c r="H77" s="146"/>
    </row>
    <row r="78" spans="1:8" x14ac:dyDescent="0.25">
      <c r="A78" s="12"/>
      <c r="B78" s="25">
        <v>313</v>
      </c>
      <c r="C78" s="13"/>
      <c r="D78" s="131" t="s">
        <v>167</v>
      </c>
      <c r="E78" s="13"/>
      <c r="F78" s="56"/>
      <c r="G78" s="124">
        <v>28.42</v>
      </c>
      <c r="H78" s="146"/>
    </row>
    <row r="79" spans="1:8" ht="22.5" x14ac:dyDescent="0.25">
      <c r="A79" s="12"/>
      <c r="B79" s="12">
        <v>3132</v>
      </c>
      <c r="C79" s="13"/>
      <c r="D79" s="131" t="s">
        <v>168</v>
      </c>
      <c r="E79" s="13"/>
      <c r="F79" s="56"/>
      <c r="G79" s="56">
        <v>0</v>
      </c>
      <c r="H79" s="146"/>
    </row>
    <row r="80" spans="1:8" s="123" customFormat="1" x14ac:dyDescent="0.25">
      <c r="A80" s="121"/>
      <c r="B80" s="121"/>
      <c r="C80" s="118">
        <v>92530</v>
      </c>
      <c r="D80" s="118" t="s">
        <v>97</v>
      </c>
      <c r="E80" s="118"/>
      <c r="F80" s="122">
        <v>0</v>
      </c>
      <c r="G80" s="122">
        <f>G81</f>
        <v>0</v>
      </c>
      <c r="H80" s="147" t="e">
        <f>(G80/F80)*100</f>
        <v>#DIV/0!</v>
      </c>
    </row>
    <row r="81" spans="1:8" x14ac:dyDescent="0.25">
      <c r="A81" s="12"/>
      <c r="B81" s="25">
        <v>311</v>
      </c>
      <c r="C81" s="13"/>
      <c r="D81" s="131" t="s">
        <v>164</v>
      </c>
      <c r="E81" s="13"/>
      <c r="F81" s="56"/>
      <c r="G81" s="124">
        <f>G82</f>
        <v>0</v>
      </c>
      <c r="H81" s="147"/>
    </row>
    <row r="82" spans="1:8" x14ac:dyDescent="0.25">
      <c r="A82" s="12"/>
      <c r="B82" s="12">
        <v>3111</v>
      </c>
      <c r="C82" s="13"/>
      <c r="D82" s="131" t="s">
        <v>165</v>
      </c>
      <c r="E82" s="13"/>
      <c r="F82" s="56"/>
      <c r="G82" s="56">
        <v>0</v>
      </c>
      <c r="H82" s="147"/>
    </row>
    <row r="83" spans="1:8" s="123" customFormat="1" x14ac:dyDescent="0.25">
      <c r="A83" s="121"/>
      <c r="B83" s="121"/>
      <c r="C83" s="118">
        <v>5402</v>
      </c>
      <c r="D83" s="118" t="s">
        <v>56</v>
      </c>
      <c r="E83" s="118"/>
      <c r="F83" s="122">
        <v>44929.95</v>
      </c>
      <c r="G83" s="122">
        <f>G84+G86</f>
        <v>26957.97</v>
      </c>
      <c r="H83" s="147">
        <f t="shared" ref="H83:H95" si="5">(G83/F83)*100</f>
        <v>60.000000000000007</v>
      </c>
    </row>
    <row r="84" spans="1:8" x14ac:dyDescent="0.25">
      <c r="A84" s="12"/>
      <c r="B84" s="25">
        <v>311</v>
      </c>
      <c r="C84" s="13"/>
      <c r="D84" s="131" t="s">
        <v>164</v>
      </c>
      <c r="E84" s="13"/>
      <c r="F84" s="56"/>
      <c r="G84" s="124">
        <f>G85</f>
        <v>21802.61</v>
      </c>
      <c r="H84" s="147"/>
    </row>
    <row r="85" spans="1:8" x14ac:dyDescent="0.25">
      <c r="A85" s="12"/>
      <c r="B85" s="12">
        <v>3111</v>
      </c>
      <c r="C85" s="13"/>
      <c r="D85" s="131" t="s">
        <v>165</v>
      </c>
      <c r="E85" s="13"/>
      <c r="F85" s="56"/>
      <c r="G85" s="56">
        <v>21802.61</v>
      </c>
      <c r="H85" s="147"/>
    </row>
    <row r="86" spans="1:8" x14ac:dyDescent="0.25">
      <c r="A86" s="12"/>
      <c r="B86" s="25">
        <v>313</v>
      </c>
      <c r="C86" s="13"/>
      <c r="D86" s="131" t="s">
        <v>167</v>
      </c>
      <c r="E86" s="13"/>
      <c r="F86" s="56"/>
      <c r="G86" s="124">
        <f>G87</f>
        <v>5155.3599999999997</v>
      </c>
      <c r="H86" s="147"/>
    </row>
    <row r="87" spans="1:8" ht="22.5" x14ac:dyDescent="0.25">
      <c r="A87" s="12"/>
      <c r="B87" s="12">
        <v>3132</v>
      </c>
      <c r="C87" s="13"/>
      <c r="D87" s="131" t="s">
        <v>168</v>
      </c>
      <c r="E87" s="13"/>
      <c r="F87" s="56"/>
      <c r="G87" s="56">
        <v>5155.3599999999997</v>
      </c>
      <c r="H87" s="147"/>
    </row>
    <row r="88" spans="1:8" s="123" customFormat="1" x14ac:dyDescent="0.25">
      <c r="A88" s="121"/>
      <c r="B88" s="121"/>
      <c r="C88" s="118">
        <v>57</v>
      </c>
      <c r="D88" s="118" t="s">
        <v>51</v>
      </c>
      <c r="E88" s="118"/>
      <c r="F88" s="122">
        <v>1342542.96</v>
      </c>
      <c r="G88" s="122">
        <f>G89+G91+G93</f>
        <v>737158.04</v>
      </c>
      <c r="H88" s="147">
        <f t="shared" si="5"/>
        <v>54.907594167414956</v>
      </c>
    </row>
    <row r="89" spans="1:8" x14ac:dyDescent="0.25">
      <c r="A89" s="12"/>
      <c r="B89" s="25">
        <v>311</v>
      </c>
      <c r="C89" s="13"/>
      <c r="D89" s="131" t="s">
        <v>164</v>
      </c>
      <c r="E89" s="13"/>
      <c r="F89" s="56"/>
      <c r="G89" s="124">
        <f>G90</f>
        <v>611418.02</v>
      </c>
      <c r="H89" s="147"/>
    </row>
    <row r="90" spans="1:8" x14ac:dyDescent="0.25">
      <c r="A90" s="12"/>
      <c r="B90" s="12">
        <v>3111</v>
      </c>
      <c r="C90" s="13"/>
      <c r="D90" s="131" t="s">
        <v>165</v>
      </c>
      <c r="E90" s="13"/>
      <c r="F90" s="56"/>
      <c r="G90" s="56">
        <v>611418.02</v>
      </c>
      <c r="H90" s="147"/>
    </row>
    <row r="91" spans="1:8" x14ac:dyDescent="0.25">
      <c r="A91" s="12"/>
      <c r="B91" s="25">
        <v>312</v>
      </c>
      <c r="C91" s="13"/>
      <c r="D91" s="131" t="s">
        <v>166</v>
      </c>
      <c r="E91" s="13"/>
      <c r="F91" s="56"/>
      <c r="G91" s="124">
        <f>G92</f>
        <v>24820.52</v>
      </c>
      <c r="H91" s="147"/>
    </row>
    <row r="92" spans="1:8" x14ac:dyDescent="0.25">
      <c r="A92" s="12"/>
      <c r="B92" s="12">
        <v>3121</v>
      </c>
      <c r="C92" s="13"/>
      <c r="D92" s="131" t="s">
        <v>166</v>
      </c>
      <c r="E92" s="13"/>
      <c r="F92" s="56"/>
      <c r="G92" s="56">
        <v>24820.52</v>
      </c>
      <c r="H92" s="147"/>
    </row>
    <row r="93" spans="1:8" x14ac:dyDescent="0.25">
      <c r="A93" s="12"/>
      <c r="B93" s="25">
        <v>313</v>
      </c>
      <c r="C93" s="13"/>
      <c r="D93" s="131" t="s">
        <v>167</v>
      </c>
      <c r="E93" s="13"/>
      <c r="F93" s="56"/>
      <c r="G93" s="124">
        <f>G94</f>
        <v>100919.5</v>
      </c>
      <c r="H93" s="147"/>
    </row>
    <row r="94" spans="1:8" ht="22.5" x14ac:dyDescent="0.25">
      <c r="A94" s="12"/>
      <c r="B94" s="12">
        <v>3132</v>
      </c>
      <c r="C94" s="13"/>
      <c r="D94" s="131" t="s">
        <v>168</v>
      </c>
      <c r="E94" s="13"/>
      <c r="F94" s="56"/>
      <c r="G94" s="56">
        <v>100919.5</v>
      </c>
      <c r="H94" s="147"/>
    </row>
    <row r="95" spans="1:8" s="123" customFormat="1" x14ac:dyDescent="0.25">
      <c r="A95" s="121"/>
      <c r="B95" s="121"/>
      <c r="C95" s="118">
        <v>6103</v>
      </c>
      <c r="D95" s="118" t="s">
        <v>53</v>
      </c>
      <c r="E95" s="118"/>
      <c r="F95" s="122">
        <v>161.91999999999999</v>
      </c>
      <c r="G95" s="122">
        <v>0</v>
      </c>
      <c r="H95" s="147">
        <f t="shared" si="5"/>
        <v>0</v>
      </c>
    </row>
    <row r="96" spans="1:8" x14ac:dyDescent="0.25">
      <c r="A96" s="40"/>
      <c r="B96" s="40">
        <v>32</v>
      </c>
      <c r="C96" s="41"/>
      <c r="D96" s="40" t="s">
        <v>29</v>
      </c>
      <c r="E96" s="40"/>
      <c r="F96" s="59">
        <f>SUM(F97:F184)</f>
        <v>309540.76999999996</v>
      </c>
      <c r="G96" s="59">
        <f>G97+G121+G122+G136+G151+G152+G155+G160+G161+G177+G178+G184</f>
        <v>192682.62000000002</v>
      </c>
      <c r="H96" s="137">
        <f>(G96/F96)*100</f>
        <v>62.24789710253679</v>
      </c>
    </row>
    <row r="97" spans="1:8" s="123" customFormat="1" x14ac:dyDescent="0.25">
      <c r="A97" s="121"/>
      <c r="B97" s="121"/>
      <c r="C97" s="118">
        <v>11</v>
      </c>
      <c r="D97" s="118" t="s">
        <v>17</v>
      </c>
      <c r="E97" s="118"/>
      <c r="F97" s="122">
        <v>96764.34</v>
      </c>
      <c r="G97" s="122">
        <f>G98+G103+G108+G116</f>
        <v>66469.509999999995</v>
      </c>
      <c r="H97" s="140">
        <f>(G97/F97)*100</f>
        <v>68.692154568511498</v>
      </c>
    </row>
    <row r="98" spans="1:8" x14ac:dyDescent="0.25">
      <c r="A98" s="12"/>
      <c r="B98" s="25">
        <v>321</v>
      </c>
      <c r="C98" s="13"/>
      <c r="D98" s="131" t="s">
        <v>169</v>
      </c>
      <c r="E98" s="13"/>
      <c r="F98" s="56"/>
      <c r="G98" s="124">
        <f>SUM(G99:G102)</f>
        <v>3383.0199999999995</v>
      </c>
      <c r="H98" s="140"/>
    </row>
    <row r="99" spans="1:8" x14ac:dyDescent="0.25">
      <c r="A99" s="12"/>
      <c r="B99" s="12">
        <v>3211</v>
      </c>
      <c r="C99" s="13"/>
      <c r="D99" s="131" t="s">
        <v>170</v>
      </c>
      <c r="E99" s="13"/>
      <c r="F99" s="56"/>
      <c r="G99" s="56">
        <v>2482.7199999999998</v>
      </c>
      <c r="H99" s="140"/>
    </row>
    <row r="100" spans="1:8" ht="22.5" x14ac:dyDescent="0.25">
      <c r="A100" s="12"/>
      <c r="B100" s="12">
        <v>3212</v>
      </c>
      <c r="C100" s="13"/>
      <c r="D100" s="131" t="s">
        <v>171</v>
      </c>
      <c r="E100" s="13"/>
      <c r="F100" s="56"/>
      <c r="G100" s="56">
        <v>725.3</v>
      </c>
      <c r="H100" s="140"/>
    </row>
    <row r="101" spans="1:8" x14ac:dyDescent="0.25">
      <c r="A101" s="12"/>
      <c r="B101" s="12">
        <v>3213</v>
      </c>
      <c r="C101" s="13"/>
      <c r="D101" s="131" t="s">
        <v>172</v>
      </c>
      <c r="E101" s="13"/>
      <c r="F101" s="56"/>
      <c r="G101" s="56">
        <v>175</v>
      </c>
      <c r="H101" s="140"/>
    </row>
    <row r="102" spans="1:8" ht="22.5" x14ac:dyDescent="0.25">
      <c r="A102" s="12"/>
      <c r="B102" s="12">
        <v>3214</v>
      </c>
      <c r="C102" s="13"/>
      <c r="D102" s="131" t="s">
        <v>173</v>
      </c>
      <c r="E102" s="13"/>
      <c r="F102" s="56"/>
      <c r="G102" s="56">
        <v>0</v>
      </c>
      <c r="H102" s="140"/>
    </row>
    <row r="103" spans="1:8" x14ac:dyDescent="0.25">
      <c r="A103" s="12"/>
      <c r="B103" s="25">
        <v>322</v>
      </c>
      <c r="C103" s="13"/>
      <c r="D103" s="131" t="s">
        <v>174</v>
      </c>
      <c r="E103" s="13"/>
      <c r="F103" s="56"/>
      <c r="G103" s="124">
        <f>SUM(G104:G107)</f>
        <v>27264.739999999998</v>
      </c>
      <c r="H103" s="140"/>
    </row>
    <row r="104" spans="1:8" ht="22.5" x14ac:dyDescent="0.25">
      <c r="A104" s="12"/>
      <c r="B104" s="12">
        <v>3221</v>
      </c>
      <c r="C104" s="13"/>
      <c r="D104" s="131" t="s">
        <v>175</v>
      </c>
      <c r="E104" s="13"/>
      <c r="F104" s="56"/>
      <c r="G104" s="56">
        <v>5107.3100000000004</v>
      </c>
      <c r="H104" s="140"/>
    </row>
    <row r="105" spans="1:8" x14ac:dyDescent="0.25">
      <c r="A105" s="12"/>
      <c r="B105" s="12">
        <v>3222</v>
      </c>
      <c r="C105" s="13"/>
      <c r="D105" s="131" t="s">
        <v>176</v>
      </c>
      <c r="E105" s="13"/>
      <c r="F105" s="56"/>
      <c r="G105" s="56">
        <v>1113.3499999999999</v>
      </c>
      <c r="H105" s="140"/>
    </row>
    <row r="106" spans="1:8" x14ac:dyDescent="0.25">
      <c r="A106" s="12"/>
      <c r="B106" s="12">
        <v>3223</v>
      </c>
      <c r="C106" s="13"/>
      <c r="D106" s="131" t="s">
        <v>177</v>
      </c>
      <c r="E106" s="13"/>
      <c r="F106" s="56"/>
      <c r="G106" s="56">
        <v>20677.419999999998</v>
      </c>
      <c r="H106" s="140"/>
    </row>
    <row r="107" spans="1:8" x14ac:dyDescent="0.25">
      <c r="A107" s="12"/>
      <c r="B107" s="12">
        <v>3224</v>
      </c>
      <c r="C107" s="13"/>
      <c r="D107" s="131" t="s">
        <v>233</v>
      </c>
      <c r="E107" s="13"/>
      <c r="F107" s="56"/>
      <c r="G107" s="56">
        <v>366.66</v>
      </c>
      <c r="H107" s="140"/>
    </row>
    <row r="108" spans="1:8" x14ac:dyDescent="0.25">
      <c r="A108" s="12"/>
      <c r="B108" s="25">
        <v>323</v>
      </c>
      <c r="C108" s="13"/>
      <c r="D108" s="131" t="s">
        <v>179</v>
      </c>
      <c r="E108" s="13"/>
      <c r="F108" s="56"/>
      <c r="G108" s="124">
        <f>SUM(G109:G115)</f>
        <v>33863.960000000006</v>
      </c>
      <c r="H108" s="140"/>
    </row>
    <row r="109" spans="1:8" x14ac:dyDescent="0.25">
      <c r="A109" s="12"/>
      <c r="B109" s="12">
        <v>3231</v>
      </c>
      <c r="C109" s="13"/>
      <c r="D109" s="131" t="s">
        <v>180</v>
      </c>
      <c r="E109" s="13"/>
      <c r="F109" s="56"/>
      <c r="G109" s="56">
        <v>1732.33</v>
      </c>
      <c r="H109" s="140"/>
    </row>
    <row r="110" spans="1:8" ht="22.5" x14ac:dyDescent="0.25">
      <c r="A110" s="12"/>
      <c r="B110" s="12">
        <v>3232</v>
      </c>
      <c r="C110" s="13"/>
      <c r="D110" s="131" t="s">
        <v>181</v>
      </c>
      <c r="E110" s="13"/>
      <c r="F110" s="56"/>
      <c r="G110" s="56">
        <v>0</v>
      </c>
      <c r="H110" s="140"/>
    </row>
    <row r="111" spans="1:8" x14ac:dyDescent="0.25">
      <c r="A111" s="12"/>
      <c r="B111" s="12">
        <v>3236</v>
      </c>
      <c r="C111" s="13"/>
      <c r="D111" s="131" t="s">
        <v>193</v>
      </c>
      <c r="E111" s="13"/>
      <c r="F111" s="56"/>
      <c r="G111" s="56">
        <v>8919.1200000000008</v>
      </c>
      <c r="H111" s="140"/>
    </row>
    <row r="112" spans="1:8" x14ac:dyDescent="0.25">
      <c r="A112" s="12"/>
      <c r="B112" s="12">
        <v>3234</v>
      </c>
      <c r="C112" s="13"/>
      <c r="D112" s="131" t="s">
        <v>183</v>
      </c>
      <c r="E112" s="13"/>
      <c r="F112" s="56"/>
      <c r="G112" s="56">
        <v>4452.24</v>
      </c>
      <c r="H112" s="140"/>
    </row>
    <row r="113" spans="1:8" x14ac:dyDescent="0.25">
      <c r="A113" s="12"/>
      <c r="B113" s="12">
        <v>3237</v>
      </c>
      <c r="C113" s="13"/>
      <c r="D113" s="131" t="s">
        <v>184</v>
      </c>
      <c r="E113" s="13"/>
      <c r="F113" s="56"/>
      <c r="G113" s="56">
        <v>198.18</v>
      </c>
      <c r="H113" s="140"/>
    </row>
    <row r="114" spans="1:8" x14ac:dyDescent="0.25">
      <c r="A114" s="12"/>
      <c r="B114" s="12">
        <v>3238</v>
      </c>
      <c r="C114" s="13"/>
      <c r="D114" s="131" t="s">
        <v>185</v>
      </c>
      <c r="E114" s="13"/>
      <c r="F114" s="56"/>
      <c r="G114" s="56">
        <v>1573.25</v>
      </c>
      <c r="H114" s="140"/>
    </row>
    <row r="115" spans="1:8" x14ac:dyDescent="0.25">
      <c r="A115" s="12"/>
      <c r="B115" s="12">
        <v>3239</v>
      </c>
      <c r="C115" s="13"/>
      <c r="D115" s="131" t="s">
        <v>186</v>
      </c>
      <c r="E115" s="13"/>
      <c r="F115" s="56"/>
      <c r="G115" s="56">
        <v>16988.84</v>
      </c>
      <c r="H115" s="140"/>
    </row>
    <row r="116" spans="1:8" ht="22.5" x14ac:dyDescent="0.25">
      <c r="A116" s="12"/>
      <c r="B116" s="25">
        <v>329</v>
      </c>
      <c r="C116" s="13"/>
      <c r="D116" s="131" t="s">
        <v>187</v>
      </c>
      <c r="E116" s="13"/>
      <c r="F116" s="56"/>
      <c r="G116" s="124">
        <f>SUM(G117:G120)</f>
        <v>1957.79</v>
      </c>
      <c r="H116" s="140"/>
    </row>
    <row r="117" spans="1:8" x14ac:dyDescent="0.25">
      <c r="A117" s="12"/>
      <c r="B117" s="12">
        <v>3292</v>
      </c>
      <c r="C117" s="13"/>
      <c r="D117" s="131" t="s">
        <v>188</v>
      </c>
      <c r="E117" s="13"/>
      <c r="F117" s="56"/>
      <c r="G117" s="56">
        <v>1520.1</v>
      </c>
      <c r="H117" s="140"/>
    </row>
    <row r="118" spans="1:8" x14ac:dyDescent="0.25">
      <c r="A118" s="12"/>
      <c r="B118" s="12">
        <v>3293</v>
      </c>
      <c r="C118" s="13"/>
      <c r="D118" s="131" t="s">
        <v>189</v>
      </c>
      <c r="E118" s="13"/>
      <c r="F118" s="56"/>
      <c r="G118" s="56">
        <v>0</v>
      </c>
      <c r="H118" s="140"/>
    </row>
    <row r="119" spans="1:8" x14ac:dyDescent="0.25">
      <c r="A119" s="12"/>
      <c r="B119" s="12">
        <v>3294</v>
      </c>
      <c r="C119" s="13"/>
      <c r="D119" s="131" t="s">
        <v>190</v>
      </c>
      <c r="E119" s="13"/>
      <c r="F119" s="56"/>
      <c r="G119" s="56">
        <v>108.09</v>
      </c>
      <c r="H119" s="140"/>
    </row>
    <row r="120" spans="1:8" ht="22.5" x14ac:dyDescent="0.25">
      <c r="A120" s="12"/>
      <c r="B120" s="12">
        <v>3299</v>
      </c>
      <c r="C120" s="13"/>
      <c r="D120" s="131" t="s">
        <v>187</v>
      </c>
      <c r="E120" s="13"/>
      <c r="F120" s="56"/>
      <c r="G120" s="56">
        <v>329.6</v>
      </c>
      <c r="H120" s="140"/>
    </row>
    <row r="121" spans="1:8" s="123" customFormat="1" x14ac:dyDescent="0.25">
      <c r="A121" s="121"/>
      <c r="B121" s="121"/>
      <c r="C121" s="118">
        <v>31</v>
      </c>
      <c r="D121" s="118" t="s">
        <v>52</v>
      </c>
      <c r="E121" s="118"/>
      <c r="F121" s="122">
        <v>0</v>
      </c>
      <c r="G121" s="122">
        <v>4134.1000000000004</v>
      </c>
      <c r="H121" s="140" t="e">
        <f t="shared" ref="H121:H161" si="6">(G121/F121)*100</f>
        <v>#DIV/0!</v>
      </c>
    </row>
    <row r="122" spans="1:8" s="123" customFormat="1" x14ac:dyDescent="0.25">
      <c r="A122" s="121"/>
      <c r="B122" s="121"/>
      <c r="C122" s="118">
        <v>9231</v>
      </c>
      <c r="D122" s="118" t="s">
        <v>93</v>
      </c>
      <c r="E122" s="118"/>
      <c r="F122" s="122">
        <v>5308.91</v>
      </c>
      <c r="G122" s="122">
        <v>1135.5999999999999</v>
      </c>
      <c r="H122" s="140">
        <f t="shared" si="6"/>
        <v>21.39045491447397</v>
      </c>
    </row>
    <row r="123" spans="1:8" x14ac:dyDescent="0.25">
      <c r="A123" s="12"/>
      <c r="B123" s="25">
        <v>321</v>
      </c>
      <c r="C123" s="13"/>
      <c r="D123" s="131" t="s">
        <v>169</v>
      </c>
      <c r="E123" s="13"/>
      <c r="F123" s="56"/>
      <c r="G123" s="124">
        <f>G124</f>
        <v>0</v>
      </c>
      <c r="H123" s="140"/>
    </row>
    <row r="124" spans="1:8" x14ac:dyDescent="0.25">
      <c r="A124" s="12"/>
      <c r="B124" s="12">
        <v>3211</v>
      </c>
      <c r="C124" s="13"/>
      <c r="D124" s="131" t="s">
        <v>170</v>
      </c>
      <c r="E124" s="13"/>
      <c r="F124" s="56"/>
      <c r="G124" s="56">
        <v>0</v>
      </c>
      <c r="H124" s="140"/>
    </row>
    <row r="125" spans="1:8" x14ac:dyDescent="0.25">
      <c r="A125" s="12"/>
      <c r="B125" s="25">
        <v>322</v>
      </c>
      <c r="C125" s="13"/>
      <c r="D125" s="131" t="s">
        <v>174</v>
      </c>
      <c r="E125" s="13"/>
      <c r="F125" s="56"/>
      <c r="G125" s="124">
        <f>G126</f>
        <v>32.64</v>
      </c>
      <c r="H125" s="140"/>
    </row>
    <row r="126" spans="1:8" x14ac:dyDescent="0.25">
      <c r="A126" s="12"/>
      <c r="B126" s="12">
        <v>3224</v>
      </c>
      <c r="C126" s="13"/>
      <c r="D126" s="131" t="s">
        <v>234</v>
      </c>
      <c r="E126" s="13"/>
      <c r="F126" s="56"/>
      <c r="G126" s="56">
        <v>32.64</v>
      </c>
      <c r="H126" s="140"/>
    </row>
    <row r="127" spans="1:8" x14ac:dyDescent="0.25">
      <c r="A127" s="12"/>
      <c r="B127" s="25">
        <v>323</v>
      </c>
      <c r="C127" s="13"/>
      <c r="D127" s="131" t="s">
        <v>179</v>
      </c>
      <c r="E127" s="13"/>
      <c r="F127" s="56"/>
      <c r="G127" s="124">
        <f>G128+G129</f>
        <v>863.61</v>
      </c>
      <c r="H127" s="140"/>
    </row>
    <row r="128" spans="1:8" x14ac:dyDescent="0.25">
      <c r="A128" s="12"/>
      <c r="B128" s="12">
        <v>3231</v>
      </c>
      <c r="C128" s="13"/>
      <c r="D128" s="131" t="s">
        <v>180</v>
      </c>
      <c r="E128" s="13"/>
      <c r="F128" s="56"/>
      <c r="G128" s="56">
        <v>200</v>
      </c>
      <c r="H128" s="140"/>
    </row>
    <row r="129" spans="1:8" x14ac:dyDescent="0.25">
      <c r="A129" s="12"/>
      <c r="B129" s="12">
        <v>3239</v>
      </c>
      <c r="C129" s="13"/>
      <c r="D129" s="131" t="s">
        <v>186</v>
      </c>
      <c r="E129" s="13"/>
      <c r="F129" s="56"/>
      <c r="G129" s="56">
        <v>663.61</v>
      </c>
      <c r="H129" s="140"/>
    </row>
    <row r="130" spans="1:8" ht="22.5" x14ac:dyDescent="0.25">
      <c r="A130" s="12"/>
      <c r="B130" s="25">
        <v>324</v>
      </c>
      <c r="C130" s="13"/>
      <c r="D130" s="131" t="s">
        <v>191</v>
      </c>
      <c r="E130" s="13"/>
      <c r="F130" s="56"/>
      <c r="G130" s="124">
        <f>G131</f>
        <v>0</v>
      </c>
      <c r="H130" s="140"/>
    </row>
    <row r="131" spans="1:8" ht="22.5" x14ac:dyDescent="0.25">
      <c r="A131" s="12"/>
      <c r="B131" s="12">
        <v>3241</v>
      </c>
      <c r="C131" s="13"/>
      <c r="D131" s="131" t="s">
        <v>191</v>
      </c>
      <c r="E131" s="13"/>
      <c r="F131" s="56"/>
      <c r="G131" s="56">
        <v>0</v>
      </c>
      <c r="H131" s="140"/>
    </row>
    <row r="132" spans="1:8" ht="22.5" x14ac:dyDescent="0.25">
      <c r="A132" s="12"/>
      <c r="B132" s="25">
        <v>329</v>
      </c>
      <c r="C132" s="13"/>
      <c r="D132" s="131" t="s">
        <v>187</v>
      </c>
      <c r="E132" s="13"/>
      <c r="F132" s="56"/>
      <c r="G132" s="124">
        <f>SUM(G133:G135)</f>
        <v>239.35</v>
      </c>
      <c r="H132" s="140"/>
    </row>
    <row r="133" spans="1:8" x14ac:dyDescent="0.25">
      <c r="A133" s="12"/>
      <c r="B133" s="12">
        <v>3292</v>
      </c>
      <c r="C133" s="13"/>
      <c r="D133" s="131" t="s">
        <v>188</v>
      </c>
      <c r="E133" s="13"/>
      <c r="F133" s="56"/>
      <c r="G133" s="56">
        <v>0</v>
      </c>
      <c r="H133" s="140"/>
    </row>
    <row r="134" spans="1:8" x14ac:dyDescent="0.25">
      <c r="A134" s="12"/>
      <c r="B134" s="12">
        <v>3293</v>
      </c>
      <c r="C134" s="13"/>
      <c r="D134" s="131" t="s">
        <v>189</v>
      </c>
      <c r="E134" s="13"/>
      <c r="F134" s="56"/>
      <c r="G134" s="56">
        <v>0</v>
      </c>
      <c r="H134" s="140"/>
    </row>
    <row r="135" spans="1:8" ht="22.5" x14ac:dyDescent="0.25">
      <c r="A135" s="12"/>
      <c r="B135" s="12">
        <v>3299</v>
      </c>
      <c r="C135" s="13"/>
      <c r="D135" s="131" t="s">
        <v>187</v>
      </c>
      <c r="E135" s="13"/>
      <c r="F135" s="56"/>
      <c r="G135" s="56">
        <v>239.35</v>
      </c>
      <c r="H135" s="140"/>
    </row>
    <row r="136" spans="1:8" s="123" customFormat="1" x14ac:dyDescent="0.25">
      <c r="A136" s="121"/>
      <c r="B136" s="121"/>
      <c r="C136" s="118">
        <v>41</v>
      </c>
      <c r="D136" s="118" t="s">
        <v>50</v>
      </c>
      <c r="E136" s="118"/>
      <c r="F136" s="122">
        <v>29410.09</v>
      </c>
      <c r="G136" s="122">
        <f>G137+G139+G144+G148</f>
        <v>15824.669999999998</v>
      </c>
      <c r="H136" s="140">
        <f t="shared" si="6"/>
        <v>53.806941767264227</v>
      </c>
    </row>
    <row r="137" spans="1:8" x14ac:dyDescent="0.25">
      <c r="A137" s="12"/>
      <c r="B137" s="25">
        <v>321</v>
      </c>
      <c r="C137" s="13"/>
      <c r="D137" s="131" t="s">
        <v>169</v>
      </c>
      <c r="E137" s="13"/>
      <c r="F137" s="56"/>
      <c r="G137" s="124">
        <f>G138</f>
        <v>1249.21</v>
      </c>
      <c r="H137" s="140"/>
    </row>
    <row r="138" spans="1:8" ht="22.5" x14ac:dyDescent="0.25">
      <c r="A138" s="12"/>
      <c r="B138" s="12">
        <v>3214</v>
      </c>
      <c r="C138" s="13"/>
      <c r="D138" s="131" t="s">
        <v>173</v>
      </c>
      <c r="E138" s="13"/>
      <c r="F138" s="56"/>
      <c r="G138" s="56">
        <v>1249.21</v>
      </c>
      <c r="H138" s="140"/>
    </row>
    <row r="139" spans="1:8" x14ac:dyDescent="0.25">
      <c r="A139" s="12"/>
      <c r="B139" s="25">
        <v>322</v>
      </c>
      <c r="C139" s="13"/>
      <c r="D139" s="131" t="s">
        <v>174</v>
      </c>
      <c r="E139" s="13"/>
      <c r="F139" s="56"/>
      <c r="G139" s="124">
        <f>SUM(G140:G143)</f>
        <v>10372.379999999999</v>
      </c>
      <c r="H139" s="140"/>
    </row>
    <row r="140" spans="1:8" ht="22.5" x14ac:dyDescent="0.25">
      <c r="A140" s="12"/>
      <c r="B140" s="12">
        <v>3221</v>
      </c>
      <c r="C140" s="13"/>
      <c r="D140" s="131" t="s">
        <v>175</v>
      </c>
      <c r="E140" s="13"/>
      <c r="F140" s="56"/>
      <c r="G140" s="56">
        <v>430.73</v>
      </c>
      <c r="H140" s="140"/>
    </row>
    <row r="141" spans="1:8" x14ac:dyDescent="0.25">
      <c r="A141" s="12"/>
      <c r="B141" s="12">
        <v>3222</v>
      </c>
      <c r="C141" s="13"/>
      <c r="D141" s="131" t="s">
        <v>176</v>
      </c>
      <c r="E141" s="13"/>
      <c r="F141" s="56"/>
      <c r="G141" s="56">
        <v>9672.85</v>
      </c>
      <c r="H141" s="140"/>
    </row>
    <row r="142" spans="1:8" x14ac:dyDescent="0.25">
      <c r="A142" s="12"/>
      <c r="B142" s="12">
        <v>3223</v>
      </c>
      <c r="C142" s="13"/>
      <c r="D142" s="131" t="s">
        <v>177</v>
      </c>
      <c r="E142" s="13"/>
      <c r="F142" s="56"/>
      <c r="G142" s="56">
        <v>268.8</v>
      </c>
      <c r="H142" s="140"/>
    </row>
    <row r="143" spans="1:8" ht="22.5" x14ac:dyDescent="0.25">
      <c r="A143" s="12"/>
      <c r="B143" s="12">
        <v>3227</v>
      </c>
      <c r="C143" s="13"/>
      <c r="D143" s="131" t="s">
        <v>192</v>
      </c>
      <c r="E143" s="13"/>
      <c r="F143" s="56"/>
      <c r="G143" s="56">
        <v>0</v>
      </c>
      <c r="H143" s="140"/>
    </row>
    <row r="144" spans="1:8" x14ac:dyDescent="0.25">
      <c r="A144" s="12"/>
      <c r="B144" s="25">
        <v>323</v>
      </c>
      <c r="C144" s="13"/>
      <c r="D144" s="131" t="s">
        <v>179</v>
      </c>
      <c r="E144" s="13"/>
      <c r="F144" s="56"/>
      <c r="G144" s="124">
        <f>SUM(G145:G147)</f>
        <v>1857.1299999999999</v>
      </c>
      <c r="H144" s="140"/>
    </row>
    <row r="145" spans="1:8" x14ac:dyDescent="0.25">
      <c r="A145" s="12"/>
      <c r="B145" s="12">
        <v>3231</v>
      </c>
      <c r="C145" s="13"/>
      <c r="D145" s="131" t="s">
        <v>180</v>
      </c>
      <c r="E145" s="13"/>
      <c r="F145" s="56"/>
      <c r="G145" s="56">
        <v>900</v>
      </c>
      <c r="H145" s="140"/>
    </row>
    <row r="146" spans="1:8" x14ac:dyDescent="0.25">
      <c r="A146" s="12"/>
      <c r="B146" s="12">
        <v>3237</v>
      </c>
      <c r="C146" s="13"/>
      <c r="D146" s="132" t="s">
        <v>184</v>
      </c>
      <c r="E146" s="13"/>
      <c r="F146" s="56"/>
      <c r="G146" s="56">
        <v>341.85</v>
      </c>
      <c r="H146" s="140"/>
    </row>
    <row r="147" spans="1:8" x14ac:dyDescent="0.25">
      <c r="A147" s="12"/>
      <c r="B147" s="12">
        <v>3239</v>
      </c>
      <c r="C147" s="13"/>
      <c r="D147" s="131" t="s">
        <v>186</v>
      </c>
      <c r="E147" s="13"/>
      <c r="F147" s="56"/>
      <c r="G147" s="56">
        <v>615.28</v>
      </c>
      <c r="H147" s="140"/>
    </row>
    <row r="148" spans="1:8" ht="22.5" x14ac:dyDescent="0.25">
      <c r="A148" s="12"/>
      <c r="B148" s="25">
        <v>329</v>
      </c>
      <c r="C148" s="13"/>
      <c r="D148" s="131" t="s">
        <v>187</v>
      </c>
      <c r="E148" s="13"/>
      <c r="F148" s="56"/>
      <c r="G148" s="124">
        <f>G149+G150</f>
        <v>2345.9499999999998</v>
      </c>
      <c r="H148" s="140"/>
    </row>
    <row r="149" spans="1:8" x14ac:dyDescent="0.25">
      <c r="A149" s="12"/>
      <c r="B149" s="12">
        <v>3293</v>
      </c>
      <c r="C149" s="13"/>
      <c r="D149" s="131" t="s">
        <v>189</v>
      </c>
      <c r="E149" s="13"/>
      <c r="F149" s="56"/>
      <c r="G149" s="56">
        <v>2082.25</v>
      </c>
      <c r="H149" s="140"/>
    </row>
    <row r="150" spans="1:8" ht="22.5" x14ac:dyDescent="0.25">
      <c r="A150" s="12"/>
      <c r="B150" s="12">
        <v>3299</v>
      </c>
      <c r="C150" s="13"/>
      <c r="D150" s="131" t="s">
        <v>187</v>
      </c>
      <c r="E150" s="13"/>
      <c r="F150" s="56"/>
      <c r="G150" s="56">
        <v>263.7</v>
      </c>
      <c r="H150" s="140"/>
    </row>
    <row r="151" spans="1:8" s="123" customFormat="1" x14ac:dyDescent="0.25">
      <c r="A151" s="121"/>
      <c r="B151" s="121"/>
      <c r="C151" s="118">
        <v>9241</v>
      </c>
      <c r="D151" s="125" t="s">
        <v>95</v>
      </c>
      <c r="E151" s="125"/>
      <c r="F151" s="122">
        <v>8992.1</v>
      </c>
      <c r="G151" s="122">
        <v>7216.64</v>
      </c>
      <c r="H151" s="140"/>
    </row>
    <row r="152" spans="1:8" s="123" customFormat="1" x14ac:dyDescent="0.25">
      <c r="A152" s="121"/>
      <c r="B152" s="121"/>
      <c r="C152" s="118">
        <v>92530</v>
      </c>
      <c r="D152" s="118" t="s">
        <v>97</v>
      </c>
      <c r="E152" s="118"/>
      <c r="F152" s="122">
        <v>0</v>
      </c>
      <c r="G152" s="122">
        <f>G153</f>
        <v>0</v>
      </c>
      <c r="H152" s="140" t="e">
        <f t="shared" si="6"/>
        <v>#DIV/0!</v>
      </c>
    </row>
    <row r="153" spans="1:8" x14ac:dyDescent="0.25">
      <c r="A153" s="12"/>
      <c r="B153" s="25">
        <v>321</v>
      </c>
      <c r="C153" s="13"/>
      <c r="D153" s="131" t="s">
        <v>169</v>
      </c>
      <c r="E153" s="13"/>
      <c r="F153" s="56"/>
      <c r="G153" s="124">
        <f>G154</f>
        <v>0</v>
      </c>
      <c r="H153" s="140"/>
    </row>
    <row r="154" spans="1:8" ht="22.5" x14ac:dyDescent="0.25">
      <c r="A154" s="12"/>
      <c r="B154" s="12">
        <v>3212</v>
      </c>
      <c r="C154" s="13"/>
      <c r="D154" s="131" t="s">
        <v>171</v>
      </c>
      <c r="E154" s="13"/>
      <c r="F154" s="56"/>
      <c r="G154" s="56">
        <v>0</v>
      </c>
      <c r="H154" s="140"/>
    </row>
    <row r="155" spans="1:8" s="123" customFormat="1" x14ac:dyDescent="0.25">
      <c r="A155" s="121"/>
      <c r="B155" s="121"/>
      <c r="C155" s="118">
        <v>5402</v>
      </c>
      <c r="D155" s="118" t="s">
        <v>56</v>
      </c>
      <c r="E155" s="118"/>
      <c r="F155" s="122">
        <v>11399.37</v>
      </c>
      <c r="G155" s="122">
        <f>G158+G156</f>
        <v>5946.1</v>
      </c>
      <c r="H155" s="140">
        <f t="shared" si="6"/>
        <v>52.161654547575878</v>
      </c>
    </row>
    <row r="156" spans="1:8" s="123" customFormat="1" x14ac:dyDescent="0.25">
      <c r="A156" s="121"/>
      <c r="B156" s="25">
        <v>321</v>
      </c>
      <c r="C156" s="118"/>
      <c r="D156" s="131" t="s">
        <v>169</v>
      </c>
      <c r="E156" s="118"/>
      <c r="F156" s="122"/>
      <c r="G156" s="214">
        <f>G157</f>
        <v>2504.7600000000002</v>
      </c>
      <c r="H156" s="140"/>
    </row>
    <row r="157" spans="1:8" s="123" customFormat="1" ht="22.5" x14ac:dyDescent="0.25">
      <c r="A157" s="121"/>
      <c r="B157" s="12">
        <v>3212</v>
      </c>
      <c r="C157" s="118"/>
      <c r="D157" s="131" t="s">
        <v>171</v>
      </c>
      <c r="E157" s="118"/>
      <c r="F157" s="122"/>
      <c r="G157" s="213">
        <v>2504.7600000000002</v>
      </c>
      <c r="H157" s="140"/>
    </row>
    <row r="158" spans="1:8" x14ac:dyDescent="0.25">
      <c r="A158" s="12"/>
      <c r="B158" s="25">
        <v>322</v>
      </c>
      <c r="C158" s="13"/>
      <c r="D158" s="131" t="s">
        <v>174</v>
      </c>
      <c r="E158" s="13"/>
      <c r="F158" s="56"/>
      <c r="G158" s="124">
        <f>G159</f>
        <v>3441.34</v>
      </c>
      <c r="H158" s="140"/>
    </row>
    <row r="159" spans="1:8" x14ac:dyDescent="0.25">
      <c r="A159" s="12"/>
      <c r="B159" s="12">
        <v>3222</v>
      </c>
      <c r="C159" s="13"/>
      <c r="D159" s="131" t="s">
        <v>176</v>
      </c>
      <c r="E159" s="13"/>
      <c r="F159" s="56"/>
      <c r="G159" s="56">
        <v>3441.34</v>
      </c>
      <c r="H159" s="140"/>
    </row>
    <row r="160" spans="1:8" s="123" customFormat="1" x14ac:dyDescent="0.25">
      <c r="A160" s="121"/>
      <c r="B160" s="121"/>
      <c r="C160" s="118">
        <v>925402</v>
      </c>
      <c r="D160" s="118" t="s">
        <v>130</v>
      </c>
      <c r="E160" s="118"/>
      <c r="F160" s="122">
        <v>27836.53</v>
      </c>
      <c r="G160" s="122">
        <v>14598.47</v>
      </c>
      <c r="H160" s="140">
        <f t="shared" si="6"/>
        <v>52.443569654694741</v>
      </c>
    </row>
    <row r="161" spans="1:8" s="123" customFormat="1" x14ac:dyDescent="0.25">
      <c r="A161" s="121"/>
      <c r="B161" s="121"/>
      <c r="C161" s="118">
        <v>57</v>
      </c>
      <c r="D161" s="118" t="s">
        <v>51</v>
      </c>
      <c r="E161" s="118"/>
      <c r="F161" s="122">
        <v>128134.27</v>
      </c>
      <c r="G161" s="122">
        <f>G162+G165+G168+G171</f>
        <v>76535.12000000001</v>
      </c>
      <c r="H161" s="140">
        <f t="shared" si="6"/>
        <v>59.730406237144841</v>
      </c>
    </row>
    <row r="162" spans="1:8" x14ac:dyDescent="0.25">
      <c r="A162" s="12"/>
      <c r="B162" s="25">
        <v>321</v>
      </c>
      <c r="C162" s="13"/>
      <c r="D162" s="131" t="s">
        <v>169</v>
      </c>
      <c r="E162" s="13"/>
      <c r="F162" s="56"/>
      <c r="G162" s="124">
        <f>G163+G164</f>
        <v>19251.16</v>
      </c>
      <c r="H162" s="140"/>
    </row>
    <row r="163" spans="1:8" x14ac:dyDescent="0.25">
      <c r="A163" s="12"/>
      <c r="B163" s="12">
        <v>3211</v>
      </c>
      <c r="C163" s="13"/>
      <c r="D163" s="131" t="s">
        <v>170</v>
      </c>
      <c r="E163" s="13"/>
      <c r="F163" s="56"/>
      <c r="G163" s="56">
        <v>251.44</v>
      </c>
      <c r="H163" s="140"/>
    </row>
    <row r="164" spans="1:8" ht="22.5" x14ac:dyDescent="0.25">
      <c r="A164" s="12"/>
      <c r="B164" s="12">
        <v>3212</v>
      </c>
      <c r="C164" s="13"/>
      <c r="D164" s="131" t="s">
        <v>171</v>
      </c>
      <c r="E164" s="13"/>
      <c r="F164" s="56"/>
      <c r="G164" s="56">
        <v>18999.72</v>
      </c>
      <c r="H164" s="140"/>
    </row>
    <row r="165" spans="1:8" x14ac:dyDescent="0.25">
      <c r="A165" s="12"/>
      <c r="B165" s="25">
        <v>322</v>
      </c>
      <c r="C165" s="13"/>
      <c r="D165" s="131" t="s">
        <v>174</v>
      </c>
      <c r="E165" s="13"/>
      <c r="F165" s="56"/>
      <c r="G165" s="124">
        <f>G166+G167</f>
        <v>51530.16</v>
      </c>
      <c r="H165" s="140"/>
    </row>
    <row r="166" spans="1:8" ht="22.5" x14ac:dyDescent="0.25">
      <c r="A166" s="12"/>
      <c r="B166" s="12">
        <v>3221</v>
      </c>
      <c r="C166" s="13"/>
      <c r="D166" s="131" t="s">
        <v>175</v>
      </c>
      <c r="E166" s="13"/>
      <c r="F166" s="56"/>
      <c r="G166" s="56">
        <v>0</v>
      </c>
      <c r="H166" s="140"/>
    </row>
    <row r="167" spans="1:8" x14ac:dyDescent="0.25">
      <c r="A167" s="12"/>
      <c r="B167" s="12">
        <v>3222</v>
      </c>
      <c r="C167" s="13"/>
      <c r="D167" s="131" t="s">
        <v>176</v>
      </c>
      <c r="E167" s="13"/>
      <c r="F167" s="56"/>
      <c r="G167" s="56">
        <v>51530.16</v>
      </c>
      <c r="H167" s="140"/>
    </row>
    <row r="168" spans="1:8" x14ac:dyDescent="0.25">
      <c r="A168" s="12"/>
      <c r="B168" s="25">
        <v>323</v>
      </c>
      <c r="C168" s="13"/>
      <c r="D168" s="131" t="s">
        <v>179</v>
      </c>
      <c r="E168" s="13"/>
      <c r="F168" s="56"/>
      <c r="G168" s="124">
        <f>G169+G170</f>
        <v>422.58</v>
      </c>
      <c r="H168" s="140"/>
    </row>
    <row r="169" spans="1:8" x14ac:dyDescent="0.25">
      <c r="A169" s="12"/>
      <c r="B169" s="12">
        <v>3231</v>
      </c>
      <c r="C169" s="13"/>
      <c r="D169" s="131" t="s">
        <v>235</v>
      </c>
      <c r="E169" s="13"/>
      <c r="F169" s="56"/>
      <c r="G169" s="56">
        <v>384.26</v>
      </c>
      <c r="H169" s="140"/>
    </row>
    <row r="170" spans="1:8" x14ac:dyDescent="0.25">
      <c r="A170" s="12"/>
      <c r="B170" s="12">
        <v>3237</v>
      </c>
      <c r="C170" s="13"/>
      <c r="D170" s="131" t="s">
        <v>184</v>
      </c>
      <c r="E170" s="13"/>
      <c r="F170" s="56"/>
      <c r="G170" s="56">
        <v>38.32</v>
      </c>
      <c r="H170" s="140"/>
    </row>
    <row r="171" spans="1:8" ht="22.5" x14ac:dyDescent="0.25">
      <c r="A171" s="12"/>
      <c r="B171" s="25">
        <v>329</v>
      </c>
      <c r="C171" s="13"/>
      <c r="D171" s="131" t="s">
        <v>187</v>
      </c>
      <c r="E171" s="13"/>
      <c r="F171" s="56"/>
      <c r="G171" s="124">
        <f>SUM(G172:G176)</f>
        <v>5331.22</v>
      </c>
      <c r="H171" s="140"/>
    </row>
    <row r="172" spans="1:8" ht="22.5" x14ac:dyDescent="0.25">
      <c r="A172" s="12"/>
      <c r="B172" s="12">
        <v>3291</v>
      </c>
      <c r="C172" s="13"/>
      <c r="D172" s="131" t="s">
        <v>194</v>
      </c>
      <c r="E172" s="13"/>
      <c r="F172" s="56"/>
      <c r="G172" s="56">
        <v>0</v>
      </c>
      <c r="H172" s="140"/>
    </row>
    <row r="173" spans="1:8" x14ac:dyDescent="0.25">
      <c r="A173" s="12"/>
      <c r="B173" s="12">
        <v>3293</v>
      </c>
      <c r="C173" s="13"/>
      <c r="D173" s="131" t="s">
        <v>189</v>
      </c>
      <c r="E173" s="13"/>
      <c r="F173" s="56"/>
      <c r="G173" s="56">
        <v>79.180000000000007</v>
      </c>
      <c r="H173" s="140"/>
    </row>
    <row r="174" spans="1:8" x14ac:dyDescent="0.25">
      <c r="A174" s="12"/>
      <c r="B174" s="12">
        <v>3295</v>
      </c>
      <c r="C174" s="13"/>
      <c r="D174" s="132" t="s">
        <v>195</v>
      </c>
      <c r="E174" s="13"/>
      <c r="F174" s="56"/>
      <c r="G174" s="56">
        <v>2473.2800000000002</v>
      </c>
      <c r="H174" s="140"/>
    </row>
    <row r="175" spans="1:8" x14ac:dyDescent="0.25">
      <c r="A175" s="12"/>
      <c r="B175" s="12">
        <v>3296</v>
      </c>
      <c r="C175" s="13"/>
      <c r="D175" s="132" t="s">
        <v>227</v>
      </c>
      <c r="E175" s="13"/>
      <c r="F175" s="56"/>
      <c r="G175" s="56">
        <v>2550.7600000000002</v>
      </c>
      <c r="H175" s="140"/>
    </row>
    <row r="176" spans="1:8" ht="22.5" x14ac:dyDescent="0.25">
      <c r="A176" s="12"/>
      <c r="B176" s="12">
        <v>3299</v>
      </c>
      <c r="C176" s="13"/>
      <c r="D176" s="131" t="s">
        <v>187</v>
      </c>
      <c r="E176" s="13"/>
      <c r="F176" s="56"/>
      <c r="G176" s="56">
        <v>228</v>
      </c>
      <c r="H176" s="140"/>
    </row>
    <row r="177" spans="1:8" s="123" customFormat="1" x14ac:dyDescent="0.25">
      <c r="A177" s="121"/>
      <c r="B177" s="121"/>
      <c r="C177" s="118">
        <v>9257</v>
      </c>
      <c r="D177" s="118" t="s">
        <v>96</v>
      </c>
      <c r="E177" s="118"/>
      <c r="F177" s="122">
        <v>0</v>
      </c>
      <c r="G177" s="122">
        <v>0</v>
      </c>
      <c r="H177" s="140" t="e">
        <f t="shared" ref="H177:H184" si="7">(G177/F177)*100</f>
        <v>#DIV/0!</v>
      </c>
    </row>
    <row r="178" spans="1:8" s="123" customFormat="1" x14ac:dyDescent="0.25">
      <c r="A178" s="121"/>
      <c r="B178" s="121"/>
      <c r="C178" s="118">
        <v>6103</v>
      </c>
      <c r="D178" s="118" t="s">
        <v>53</v>
      </c>
      <c r="E178" s="118"/>
      <c r="F178" s="122">
        <v>1695.16</v>
      </c>
      <c r="G178" s="122">
        <v>822.41</v>
      </c>
      <c r="H178" s="140">
        <f t="shared" si="7"/>
        <v>48.515184407371571</v>
      </c>
    </row>
    <row r="179" spans="1:8" x14ac:dyDescent="0.25">
      <c r="A179" s="12"/>
      <c r="B179" s="25">
        <v>321</v>
      </c>
      <c r="C179" s="13"/>
      <c r="D179" s="131" t="s">
        <v>169</v>
      </c>
      <c r="E179" s="13"/>
      <c r="F179" s="56"/>
      <c r="G179" s="124">
        <f>G180+G181</f>
        <v>161.16</v>
      </c>
      <c r="H179" s="140"/>
    </row>
    <row r="180" spans="1:8" x14ac:dyDescent="0.25">
      <c r="A180" s="12"/>
      <c r="B180" s="12">
        <v>3211</v>
      </c>
      <c r="C180" s="13"/>
      <c r="D180" s="131" t="s">
        <v>170</v>
      </c>
      <c r="E180" s="13"/>
      <c r="F180" s="56"/>
      <c r="G180" s="56">
        <v>106.16</v>
      </c>
      <c r="H180" s="140"/>
    </row>
    <row r="181" spans="1:8" ht="22.5" x14ac:dyDescent="0.25">
      <c r="A181" s="12"/>
      <c r="B181" s="12">
        <v>3221</v>
      </c>
      <c r="C181" s="13"/>
      <c r="D181" s="131" t="s">
        <v>175</v>
      </c>
      <c r="E181" s="13"/>
      <c r="F181" s="56"/>
      <c r="G181" s="56">
        <v>55</v>
      </c>
      <c r="H181" s="140"/>
    </row>
    <row r="182" spans="1:8" x14ac:dyDescent="0.25">
      <c r="A182" s="12"/>
      <c r="B182" s="25">
        <v>323</v>
      </c>
      <c r="C182" s="13"/>
      <c r="D182" s="131" t="s">
        <v>179</v>
      </c>
      <c r="E182" s="13"/>
      <c r="F182" s="56"/>
      <c r="G182" s="124">
        <f>G183</f>
        <v>661.25</v>
      </c>
      <c r="H182" s="140"/>
    </row>
    <row r="183" spans="1:8" x14ac:dyDescent="0.25">
      <c r="A183" s="12"/>
      <c r="B183" s="12">
        <v>3231</v>
      </c>
      <c r="C183" s="13"/>
      <c r="D183" s="131" t="s">
        <v>180</v>
      </c>
      <c r="E183" s="13"/>
      <c r="F183" s="56"/>
      <c r="G183" s="56">
        <v>661.25</v>
      </c>
      <c r="H183" s="140"/>
    </row>
    <row r="184" spans="1:8" s="123" customFormat="1" x14ac:dyDescent="0.25">
      <c r="A184" s="121"/>
      <c r="B184" s="121"/>
      <c r="C184" s="118">
        <v>926103</v>
      </c>
      <c r="D184" s="118" t="s">
        <v>98</v>
      </c>
      <c r="E184" s="118"/>
      <c r="F184" s="122">
        <v>0</v>
      </c>
      <c r="G184" s="122">
        <v>0</v>
      </c>
      <c r="H184" s="140" t="e">
        <f t="shared" si="7"/>
        <v>#DIV/0!</v>
      </c>
    </row>
    <row r="185" spans="1:8" x14ac:dyDescent="0.25">
      <c r="A185" s="40"/>
      <c r="B185" s="40">
        <v>34</v>
      </c>
      <c r="C185" s="41"/>
      <c r="D185" s="40" t="s">
        <v>43</v>
      </c>
      <c r="E185" s="40"/>
      <c r="F185" s="59">
        <f t="shared" ref="F185" si="8">SUM(F186:F192)</f>
        <v>6282.96</v>
      </c>
      <c r="G185" s="59">
        <f>G186+G190+G191+G192</f>
        <v>2919.1</v>
      </c>
      <c r="H185" s="137">
        <f>(G185/F185)*100</f>
        <v>46.460585456536407</v>
      </c>
    </row>
    <row r="186" spans="1:8" s="123" customFormat="1" x14ac:dyDescent="0.25">
      <c r="A186" s="126"/>
      <c r="B186" s="126"/>
      <c r="C186" s="118">
        <v>11</v>
      </c>
      <c r="D186" s="118" t="s">
        <v>17</v>
      </c>
      <c r="E186" s="118"/>
      <c r="F186" s="127">
        <v>1505</v>
      </c>
      <c r="G186" s="127">
        <f>G187</f>
        <v>2919.1</v>
      </c>
      <c r="H186" s="147">
        <f>(G186/F186)*100</f>
        <v>193.96013289036546</v>
      </c>
    </row>
    <row r="187" spans="1:8" x14ac:dyDescent="0.25">
      <c r="A187" s="44"/>
      <c r="B187" s="130">
        <v>343</v>
      </c>
      <c r="C187" s="13"/>
      <c r="D187" s="132" t="s">
        <v>196</v>
      </c>
      <c r="E187" s="13"/>
      <c r="F187" s="61"/>
      <c r="G187" s="84">
        <f>G188+G189</f>
        <v>2919.1</v>
      </c>
      <c r="H187" s="147"/>
    </row>
    <row r="188" spans="1:8" ht="22.5" x14ac:dyDescent="0.25">
      <c r="A188" s="44"/>
      <c r="B188" s="44">
        <v>3431</v>
      </c>
      <c r="C188" s="13"/>
      <c r="D188" s="131" t="s">
        <v>197</v>
      </c>
      <c r="E188" s="13"/>
      <c r="F188" s="61"/>
      <c r="G188" s="61">
        <v>2899.89</v>
      </c>
      <c r="H188" s="147"/>
    </row>
    <row r="189" spans="1:8" x14ac:dyDescent="0.25">
      <c r="A189" s="44"/>
      <c r="B189" s="44">
        <v>3433</v>
      </c>
      <c r="C189" s="13"/>
      <c r="D189" s="132" t="s">
        <v>198</v>
      </c>
      <c r="E189" s="13"/>
      <c r="F189" s="61"/>
      <c r="G189" s="61">
        <v>19.21</v>
      </c>
      <c r="H189" s="147"/>
    </row>
    <row r="190" spans="1:8" s="123" customFormat="1" x14ac:dyDescent="0.25">
      <c r="A190" s="126"/>
      <c r="B190" s="126"/>
      <c r="C190" s="118">
        <v>31</v>
      </c>
      <c r="D190" s="118" t="s">
        <v>52</v>
      </c>
      <c r="E190" s="118"/>
      <c r="F190" s="127">
        <v>0</v>
      </c>
      <c r="G190" s="127">
        <v>0</v>
      </c>
      <c r="H190" s="147" t="e">
        <f t="shared" ref="H190:H192" si="9">(G190/F190)*100</f>
        <v>#DIV/0!</v>
      </c>
    </row>
    <row r="191" spans="1:8" s="123" customFormat="1" x14ac:dyDescent="0.25">
      <c r="A191" s="126"/>
      <c r="B191" s="126"/>
      <c r="C191" s="118">
        <v>9231</v>
      </c>
      <c r="D191" s="118" t="s">
        <v>93</v>
      </c>
      <c r="E191" s="118"/>
      <c r="F191" s="127"/>
      <c r="G191" s="127"/>
      <c r="H191" s="147"/>
    </row>
    <row r="192" spans="1:8" s="123" customFormat="1" x14ac:dyDescent="0.25">
      <c r="A192" s="121"/>
      <c r="B192" s="121"/>
      <c r="C192" s="118">
        <v>57</v>
      </c>
      <c r="D192" s="118" t="s">
        <v>51</v>
      </c>
      <c r="E192" s="118"/>
      <c r="F192" s="122">
        <v>4777.96</v>
      </c>
      <c r="G192" s="122">
        <v>0</v>
      </c>
      <c r="H192" s="147">
        <f t="shared" si="9"/>
        <v>0</v>
      </c>
    </row>
    <row r="193" spans="1:8" ht="25.5" x14ac:dyDescent="0.25">
      <c r="A193" s="40"/>
      <c r="B193" s="40">
        <v>37</v>
      </c>
      <c r="C193" s="41"/>
      <c r="D193" s="42" t="s">
        <v>44</v>
      </c>
      <c r="E193" s="42"/>
      <c r="F193" s="59">
        <f>SUM(F194:F202)</f>
        <v>58104.319999999992</v>
      </c>
      <c r="G193" s="59">
        <f>G194+G195+G196+G197+G198+G202</f>
        <v>1846.19</v>
      </c>
      <c r="H193" s="137">
        <f>(G193/F193)*100</f>
        <v>3.1773713210997054</v>
      </c>
    </row>
    <row r="194" spans="1:8" s="123" customFormat="1" x14ac:dyDescent="0.25">
      <c r="A194" s="121"/>
      <c r="B194" s="121"/>
      <c r="C194" s="118">
        <v>11</v>
      </c>
      <c r="D194" s="118" t="s">
        <v>17</v>
      </c>
      <c r="E194" s="118"/>
      <c r="F194" s="122">
        <v>33180.699999999997</v>
      </c>
      <c r="G194" s="122">
        <v>0</v>
      </c>
      <c r="H194" s="140">
        <f>(G194/F194)*100</f>
        <v>0</v>
      </c>
    </row>
    <row r="195" spans="1:8" s="123" customFormat="1" x14ac:dyDescent="0.25">
      <c r="A195" s="121"/>
      <c r="B195" s="121"/>
      <c r="C195" s="118">
        <v>31</v>
      </c>
      <c r="D195" s="118" t="s">
        <v>52</v>
      </c>
      <c r="E195" s="118"/>
      <c r="F195" s="122">
        <v>0</v>
      </c>
      <c r="G195" s="122">
        <v>0</v>
      </c>
      <c r="H195" s="140" t="e">
        <f t="shared" ref="H195:H198" si="10">(G195/F195)*100</f>
        <v>#DIV/0!</v>
      </c>
    </row>
    <row r="196" spans="1:8" s="123" customFormat="1" x14ac:dyDescent="0.25">
      <c r="A196" s="121"/>
      <c r="B196" s="121"/>
      <c r="C196" s="118">
        <v>9231</v>
      </c>
      <c r="D196" s="118" t="s">
        <v>93</v>
      </c>
      <c r="E196" s="118"/>
      <c r="F196" s="122">
        <v>0</v>
      </c>
      <c r="G196" s="122">
        <v>0</v>
      </c>
      <c r="H196" s="140" t="e">
        <f t="shared" si="10"/>
        <v>#DIV/0!</v>
      </c>
    </row>
    <row r="197" spans="1:8" s="123" customFormat="1" x14ac:dyDescent="0.25">
      <c r="A197" s="121"/>
      <c r="B197" s="121"/>
      <c r="C197" s="118">
        <v>41</v>
      </c>
      <c r="D197" s="118" t="s">
        <v>50</v>
      </c>
      <c r="E197" s="118"/>
      <c r="F197" s="122">
        <v>0</v>
      </c>
      <c r="G197" s="122">
        <v>0</v>
      </c>
      <c r="H197" s="140" t="e">
        <f t="shared" si="10"/>
        <v>#DIV/0!</v>
      </c>
    </row>
    <row r="198" spans="1:8" s="123" customFormat="1" x14ac:dyDescent="0.25">
      <c r="A198" s="121"/>
      <c r="B198" s="121"/>
      <c r="C198" s="118">
        <v>57</v>
      </c>
      <c r="D198" s="118" t="s">
        <v>51</v>
      </c>
      <c r="E198" s="118"/>
      <c r="F198" s="122">
        <v>24923.62</v>
      </c>
      <c r="G198" s="122">
        <v>1846.19</v>
      </c>
      <c r="H198" s="140">
        <f t="shared" si="10"/>
        <v>7.4073910611700882</v>
      </c>
    </row>
    <row r="199" spans="1:8" ht="22.5" x14ac:dyDescent="0.25">
      <c r="A199" s="12"/>
      <c r="B199" s="25">
        <v>372</v>
      </c>
      <c r="C199" s="13"/>
      <c r="D199" s="131" t="s">
        <v>199</v>
      </c>
      <c r="E199" s="13"/>
      <c r="F199" s="56"/>
      <c r="G199" s="124">
        <f>G200+G201</f>
        <v>1846.19</v>
      </c>
      <c r="H199" s="139"/>
    </row>
    <row r="200" spans="1:8" ht="22.5" x14ac:dyDescent="0.25">
      <c r="A200" s="12"/>
      <c r="B200" s="12">
        <v>3721</v>
      </c>
      <c r="C200" s="13"/>
      <c r="D200" s="131" t="s">
        <v>200</v>
      </c>
      <c r="E200" s="13"/>
      <c r="F200" s="56"/>
      <c r="G200" s="56">
        <v>1846.19</v>
      </c>
      <c r="H200" s="139"/>
    </row>
    <row r="201" spans="1:8" ht="22.5" x14ac:dyDescent="0.25">
      <c r="A201" s="12"/>
      <c r="B201" s="12">
        <v>3722</v>
      </c>
      <c r="C201" s="13"/>
      <c r="D201" s="131" t="s">
        <v>201</v>
      </c>
      <c r="E201" s="13"/>
      <c r="F201" s="56"/>
      <c r="G201" s="56">
        <v>0</v>
      </c>
      <c r="H201" s="139"/>
    </row>
    <row r="202" spans="1:8" s="123" customFormat="1" x14ac:dyDescent="0.25">
      <c r="A202" s="121"/>
      <c r="B202" s="128"/>
      <c r="C202" s="118">
        <v>9257</v>
      </c>
      <c r="D202" s="118" t="s">
        <v>96</v>
      </c>
      <c r="E202" s="118"/>
      <c r="F202" s="122"/>
      <c r="G202" s="122"/>
      <c r="H202" s="140"/>
    </row>
    <row r="203" spans="1:8" x14ac:dyDescent="0.25">
      <c r="A203" s="40"/>
      <c r="B203" s="40">
        <v>38</v>
      </c>
      <c r="C203" s="41"/>
      <c r="D203" s="42" t="s">
        <v>127</v>
      </c>
      <c r="E203" s="42"/>
      <c r="F203" s="59">
        <v>1285.6300000000001</v>
      </c>
      <c r="G203" s="59">
        <f>G204</f>
        <v>0</v>
      </c>
      <c r="H203" s="137">
        <f>H204</f>
        <v>0</v>
      </c>
    </row>
    <row r="204" spans="1:8" s="123" customFormat="1" x14ac:dyDescent="0.25">
      <c r="A204" s="121"/>
      <c r="B204" s="128"/>
      <c r="C204" s="118">
        <v>57</v>
      </c>
      <c r="D204" s="118" t="s">
        <v>51</v>
      </c>
      <c r="E204" s="118"/>
      <c r="F204" s="122">
        <v>1285.6300000000001</v>
      </c>
      <c r="G204" s="122">
        <v>0</v>
      </c>
      <c r="H204" s="140">
        <f t="shared" ref="H204" si="11">(G204/F204)*100</f>
        <v>0</v>
      </c>
    </row>
    <row r="205" spans="1:8" ht="25.5" x14ac:dyDescent="0.25">
      <c r="A205" s="47">
        <v>4</v>
      </c>
      <c r="B205" s="48"/>
      <c r="C205" s="48"/>
      <c r="D205" s="49" t="s">
        <v>21</v>
      </c>
      <c r="E205" s="49"/>
      <c r="F205" s="62">
        <f>F206+F225</f>
        <v>47777.279999999999</v>
      </c>
      <c r="G205" s="62">
        <f>G206+G225</f>
        <v>15613.81</v>
      </c>
      <c r="H205" s="145"/>
    </row>
    <row r="206" spans="1:8" ht="25.5" x14ac:dyDescent="0.25">
      <c r="A206" s="39"/>
      <c r="B206" s="39">
        <v>42</v>
      </c>
      <c r="C206" s="39"/>
      <c r="D206" s="43" t="s">
        <v>37</v>
      </c>
      <c r="E206" s="43"/>
      <c r="F206" s="59">
        <f>SUM(F207:F222)</f>
        <v>31300.149999999998</v>
      </c>
      <c r="G206" s="59">
        <f>G207+G208+G209+G212+G215+G219+G222</f>
        <v>15613.81</v>
      </c>
      <c r="H206" s="137">
        <f>(G206/F206)*100</f>
        <v>49.88413793544121</v>
      </c>
    </row>
    <row r="207" spans="1:8" s="123" customFormat="1" x14ac:dyDescent="0.25">
      <c r="A207" s="129"/>
      <c r="B207" s="129"/>
      <c r="C207" s="118">
        <v>11</v>
      </c>
      <c r="D207" s="118" t="s">
        <v>17</v>
      </c>
      <c r="E207" s="118"/>
      <c r="F207" s="122">
        <v>7963.37</v>
      </c>
      <c r="G207" s="122">
        <v>0</v>
      </c>
      <c r="H207" s="140">
        <f t="shared" ref="H207:H222" si="12">(G207/F207)*100</f>
        <v>0</v>
      </c>
    </row>
    <row r="208" spans="1:8" s="123" customFormat="1" x14ac:dyDescent="0.25">
      <c r="A208" s="129"/>
      <c r="B208" s="129"/>
      <c r="C208" s="118">
        <v>31</v>
      </c>
      <c r="D208" s="118" t="s">
        <v>52</v>
      </c>
      <c r="E208" s="118"/>
      <c r="F208" s="122">
        <v>942.61</v>
      </c>
      <c r="G208" s="122">
        <v>2881.03</v>
      </c>
      <c r="H208" s="140">
        <f t="shared" si="12"/>
        <v>305.64390362928464</v>
      </c>
    </row>
    <row r="209" spans="1:8" s="123" customFormat="1" x14ac:dyDescent="0.25">
      <c r="A209" s="129"/>
      <c r="B209" s="129"/>
      <c r="C209" s="118">
        <v>9231</v>
      </c>
      <c r="D209" s="118" t="s">
        <v>236</v>
      </c>
      <c r="E209" s="118"/>
      <c r="F209" s="122">
        <v>4257.3900000000003</v>
      </c>
      <c r="G209" s="122">
        <v>1257.1500000000001</v>
      </c>
      <c r="H209" s="140">
        <f t="shared" si="12"/>
        <v>29.5286548801026</v>
      </c>
    </row>
    <row r="210" spans="1:8" x14ac:dyDescent="0.25">
      <c r="A210" s="14"/>
      <c r="B210" s="11">
        <v>422</v>
      </c>
      <c r="C210" s="13"/>
      <c r="D210" s="132" t="s">
        <v>202</v>
      </c>
      <c r="E210" s="13"/>
      <c r="F210" s="56"/>
      <c r="G210" s="124">
        <f>G211</f>
        <v>2881.03</v>
      </c>
      <c r="H210" s="140"/>
    </row>
    <row r="211" spans="1:8" x14ac:dyDescent="0.25">
      <c r="A211" s="14"/>
      <c r="B211" s="14">
        <v>4221</v>
      </c>
      <c r="C211" s="13"/>
      <c r="D211" s="132" t="s">
        <v>203</v>
      </c>
      <c r="E211" s="13"/>
      <c r="F211" s="56"/>
      <c r="G211" s="56">
        <v>2881.03</v>
      </c>
      <c r="H211" s="140"/>
    </row>
    <row r="212" spans="1:8" s="123" customFormat="1" x14ac:dyDescent="0.25">
      <c r="A212" s="129"/>
      <c r="B212" s="129"/>
      <c r="C212" s="118">
        <v>41</v>
      </c>
      <c r="D212" s="118" t="s">
        <v>50</v>
      </c>
      <c r="E212" s="118"/>
      <c r="F212" s="122">
        <v>11516</v>
      </c>
      <c r="G212" s="122">
        <v>10258.129999999999</v>
      </c>
      <c r="H212" s="140">
        <f t="shared" si="12"/>
        <v>89.077196943383115</v>
      </c>
    </row>
    <row r="213" spans="1:8" x14ac:dyDescent="0.25">
      <c r="A213" s="14"/>
      <c r="B213" s="11">
        <v>422</v>
      </c>
      <c r="C213" s="13"/>
      <c r="D213" s="132" t="s">
        <v>202</v>
      </c>
      <c r="E213" s="13"/>
      <c r="F213" s="56"/>
      <c r="G213" s="124">
        <f>G214</f>
        <v>10258.129999999999</v>
      </c>
      <c r="H213" s="140"/>
    </row>
    <row r="214" spans="1:8" x14ac:dyDescent="0.25">
      <c r="A214" s="14"/>
      <c r="B214" s="14">
        <v>4227</v>
      </c>
      <c r="C214" s="13"/>
      <c r="D214" s="132" t="s">
        <v>204</v>
      </c>
      <c r="E214" s="13"/>
      <c r="F214" s="56"/>
      <c r="G214" s="56">
        <v>10258.129999999999</v>
      </c>
      <c r="H214" s="140"/>
    </row>
    <row r="215" spans="1:8" s="123" customFormat="1" x14ac:dyDescent="0.25">
      <c r="A215" s="129"/>
      <c r="B215" s="129"/>
      <c r="C215" s="118">
        <v>9241</v>
      </c>
      <c r="D215" s="125" t="s">
        <v>95</v>
      </c>
      <c r="E215" s="125"/>
      <c r="F215" s="122">
        <v>1284</v>
      </c>
      <c r="G215" s="122">
        <v>1217.5</v>
      </c>
      <c r="H215" s="140">
        <f t="shared" si="12"/>
        <v>94.820872274143298</v>
      </c>
    </row>
    <row r="216" spans="1:8" x14ac:dyDescent="0.25">
      <c r="A216" s="14"/>
      <c r="B216" s="11">
        <v>422</v>
      </c>
      <c r="C216" s="13"/>
      <c r="D216" s="132" t="s">
        <v>202</v>
      </c>
      <c r="E216" s="60"/>
      <c r="F216" s="56"/>
      <c r="G216" s="124">
        <f>G217+G218</f>
        <v>1217.5</v>
      </c>
      <c r="H216" s="140"/>
    </row>
    <row r="217" spans="1:8" x14ac:dyDescent="0.25">
      <c r="A217" s="14"/>
      <c r="B217" s="14">
        <v>4221</v>
      </c>
      <c r="C217" s="13"/>
      <c r="D217" s="132" t="s">
        <v>203</v>
      </c>
      <c r="E217" s="60"/>
      <c r="F217" s="56"/>
      <c r="G217" s="56">
        <v>1217.5</v>
      </c>
      <c r="H217" s="140"/>
    </row>
    <row r="218" spans="1:8" ht="22.5" x14ac:dyDescent="0.25">
      <c r="A218" s="14"/>
      <c r="B218" s="14">
        <v>4227</v>
      </c>
      <c r="C218" s="13"/>
      <c r="D218" s="131" t="s">
        <v>204</v>
      </c>
      <c r="E218" s="60"/>
      <c r="F218" s="56"/>
      <c r="G218" s="56">
        <v>0</v>
      </c>
      <c r="H218" s="140"/>
    </row>
    <row r="219" spans="1:8" s="123" customFormat="1" x14ac:dyDescent="0.25">
      <c r="A219" s="129"/>
      <c r="B219" s="129"/>
      <c r="C219" s="118">
        <v>6103</v>
      </c>
      <c r="D219" s="118" t="s">
        <v>53</v>
      </c>
      <c r="E219" s="118"/>
      <c r="F219" s="122">
        <v>0</v>
      </c>
      <c r="G219" s="122">
        <f>G220</f>
        <v>0</v>
      </c>
      <c r="H219" s="140" t="e">
        <f t="shared" si="12"/>
        <v>#DIV/0!</v>
      </c>
    </row>
    <row r="220" spans="1:8" x14ac:dyDescent="0.25">
      <c r="A220" s="14"/>
      <c r="B220" s="11">
        <v>422</v>
      </c>
      <c r="C220" s="13"/>
      <c r="D220" s="132" t="s">
        <v>202</v>
      </c>
      <c r="E220" s="13"/>
      <c r="F220" s="56"/>
      <c r="G220" s="124">
        <f>G221</f>
        <v>0</v>
      </c>
      <c r="H220" s="140"/>
    </row>
    <row r="221" spans="1:8" x14ac:dyDescent="0.25">
      <c r="A221" s="14"/>
      <c r="B221" s="14">
        <v>4223</v>
      </c>
      <c r="C221" s="13"/>
      <c r="D221" s="133" t="s">
        <v>205</v>
      </c>
      <c r="E221" s="13"/>
      <c r="F221" s="56"/>
      <c r="G221" s="56">
        <v>0</v>
      </c>
      <c r="H221" s="140"/>
    </row>
    <row r="222" spans="1:8" s="123" customFormat="1" x14ac:dyDescent="0.25">
      <c r="A222" s="129"/>
      <c r="B222" s="129"/>
      <c r="C222" s="118">
        <v>57</v>
      </c>
      <c r="D222" s="118" t="s">
        <v>51</v>
      </c>
      <c r="E222" s="118"/>
      <c r="F222" s="122">
        <v>5336.78</v>
      </c>
      <c r="G222" s="122">
        <f>G223</f>
        <v>0</v>
      </c>
      <c r="H222" s="140">
        <f t="shared" si="12"/>
        <v>0</v>
      </c>
    </row>
    <row r="223" spans="1:8" ht="22.5" x14ac:dyDescent="0.25">
      <c r="A223" s="14"/>
      <c r="B223" s="11">
        <v>424</v>
      </c>
      <c r="C223" s="13"/>
      <c r="D223" s="131" t="s">
        <v>206</v>
      </c>
      <c r="E223" s="13"/>
      <c r="F223" s="56"/>
      <c r="G223" s="124">
        <f>G224</f>
        <v>0</v>
      </c>
      <c r="H223" s="148"/>
    </row>
    <row r="224" spans="1:8" x14ac:dyDescent="0.25">
      <c r="A224" s="14"/>
      <c r="B224" s="14">
        <v>4241</v>
      </c>
      <c r="C224" s="13"/>
      <c r="D224" s="132" t="s">
        <v>207</v>
      </c>
      <c r="E224" s="13"/>
      <c r="F224" s="56">
        <v>5336.78</v>
      </c>
      <c r="G224" s="56">
        <v>0</v>
      </c>
      <c r="H224" s="148"/>
    </row>
    <row r="225" spans="1:8" ht="25.5" x14ac:dyDescent="0.25">
      <c r="A225" s="39"/>
      <c r="B225" s="39">
        <v>45</v>
      </c>
      <c r="C225" s="39"/>
      <c r="D225" s="43" t="s">
        <v>45</v>
      </c>
      <c r="E225" s="43"/>
      <c r="F225" s="59">
        <f t="shared" ref="F225" si="13">SUM(F226:F228)</f>
        <v>16477.13</v>
      </c>
      <c r="G225" s="59">
        <f>G226</f>
        <v>0</v>
      </c>
      <c r="H225" s="137">
        <f>(G225/F225)*100</f>
        <v>0</v>
      </c>
    </row>
    <row r="226" spans="1:8" s="123" customFormat="1" x14ac:dyDescent="0.25">
      <c r="A226" s="129"/>
      <c r="B226" s="129"/>
      <c r="C226" s="118">
        <v>11</v>
      </c>
      <c r="D226" s="118" t="s">
        <v>17</v>
      </c>
      <c r="E226" s="118"/>
      <c r="F226" s="122">
        <v>16477.13</v>
      </c>
      <c r="G226" s="122">
        <f>G227</f>
        <v>0</v>
      </c>
      <c r="H226" s="140">
        <f t="shared" ref="H226" si="14">(G226/F226)*100</f>
        <v>0</v>
      </c>
    </row>
    <row r="227" spans="1:8" ht="22.5" x14ac:dyDescent="0.25">
      <c r="A227" s="14"/>
      <c r="B227" s="11">
        <v>451</v>
      </c>
      <c r="C227" s="13"/>
      <c r="D227" s="131" t="s">
        <v>208</v>
      </c>
      <c r="E227" s="13"/>
      <c r="F227" s="56"/>
      <c r="G227" s="124">
        <f>G228</f>
        <v>0</v>
      </c>
      <c r="H227" s="148"/>
    </row>
    <row r="228" spans="1:8" ht="22.5" x14ac:dyDescent="0.25">
      <c r="A228" s="14"/>
      <c r="B228" s="14">
        <v>4511</v>
      </c>
      <c r="C228" s="13"/>
      <c r="D228" s="131" t="s">
        <v>208</v>
      </c>
      <c r="E228" s="13"/>
      <c r="F228" s="56"/>
      <c r="G228" s="56">
        <v>0</v>
      </c>
      <c r="H228" s="148"/>
    </row>
  </sheetData>
  <mergeCells count="9">
    <mergeCell ref="A1:H1"/>
    <mergeCell ref="A10:D10"/>
    <mergeCell ref="A49:D49"/>
    <mergeCell ref="A63:D63"/>
    <mergeCell ref="A7:H7"/>
    <mergeCell ref="A60:H60"/>
    <mergeCell ref="A3:H3"/>
    <mergeCell ref="A5:H5"/>
    <mergeCell ref="A46:H4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170" zoomScaleNormal="170" workbookViewId="0">
      <selection activeCell="C13" sqref="C13"/>
    </sheetView>
  </sheetViews>
  <sheetFormatPr defaultRowHeight="15" x14ac:dyDescent="0.25"/>
  <cols>
    <col min="1" max="1" width="37.7109375" customWidth="1"/>
    <col min="2" max="2" width="17.140625" customWidth="1"/>
    <col min="3" max="5" width="25.28515625" customWidth="1"/>
  </cols>
  <sheetData>
    <row r="1" spans="1:11" ht="42" customHeight="1" x14ac:dyDescent="0.25">
      <c r="A1" s="224" t="s">
        <v>136</v>
      </c>
      <c r="B1" s="224"/>
      <c r="C1" s="224"/>
      <c r="D1" s="224"/>
      <c r="E1" s="224"/>
      <c r="F1" s="103"/>
      <c r="G1" s="103"/>
      <c r="H1" s="103"/>
      <c r="I1" s="103"/>
      <c r="J1" s="103"/>
      <c r="K1" s="103"/>
    </row>
    <row r="2" spans="1:11" ht="15.75" x14ac:dyDescent="0.25">
      <c r="A2" s="227" t="s">
        <v>26</v>
      </c>
      <c r="B2" s="227"/>
      <c r="C2" s="227"/>
      <c r="D2" s="229"/>
      <c r="E2" s="229"/>
    </row>
    <row r="3" spans="1:11" ht="18" x14ac:dyDescent="0.25">
      <c r="A3" s="5"/>
      <c r="B3" s="24"/>
      <c r="C3" s="5"/>
      <c r="D3" s="6"/>
      <c r="E3" s="6"/>
    </row>
    <row r="4" spans="1:11" ht="18" customHeight="1" x14ac:dyDescent="0.25">
      <c r="A4" s="227" t="s">
        <v>12</v>
      </c>
      <c r="B4" s="227"/>
      <c r="C4" s="228"/>
      <c r="D4" s="228"/>
      <c r="E4" s="228"/>
    </row>
    <row r="5" spans="1:11" ht="18" x14ac:dyDescent="0.25">
      <c r="A5" s="5"/>
      <c r="B5" s="24"/>
      <c r="C5" s="5"/>
      <c r="D5" s="6"/>
      <c r="E5" s="6"/>
    </row>
    <row r="6" spans="1:11" ht="15.75" x14ac:dyDescent="0.25">
      <c r="A6" s="227" t="s">
        <v>22</v>
      </c>
      <c r="B6" s="227"/>
      <c r="C6" s="248"/>
      <c r="D6" s="248"/>
      <c r="E6" s="248"/>
    </row>
    <row r="7" spans="1:11" ht="18" x14ac:dyDescent="0.25">
      <c r="A7" s="5"/>
      <c r="B7" s="24"/>
      <c r="C7" s="5"/>
      <c r="D7" s="6"/>
      <c r="E7" s="50" t="s">
        <v>54</v>
      </c>
    </row>
    <row r="8" spans="1:11" ht="30" x14ac:dyDescent="0.25">
      <c r="A8" s="113" t="s">
        <v>23</v>
      </c>
      <c r="B8" s="114" t="s">
        <v>137</v>
      </c>
      <c r="C8" s="114" t="s">
        <v>138</v>
      </c>
      <c r="D8" s="114" t="s">
        <v>143</v>
      </c>
      <c r="E8" s="114" t="s">
        <v>140</v>
      </c>
    </row>
    <row r="9" spans="1:11" x14ac:dyDescent="0.25">
      <c r="A9" s="112">
        <v>1</v>
      </c>
      <c r="B9" s="112">
        <v>2</v>
      </c>
      <c r="C9" s="112">
        <v>3</v>
      </c>
      <c r="D9" s="112">
        <v>4</v>
      </c>
      <c r="E9" s="112" t="s">
        <v>141</v>
      </c>
    </row>
    <row r="10" spans="1:11" ht="15.75" customHeight="1" x14ac:dyDescent="0.25">
      <c r="A10" s="11" t="s">
        <v>24</v>
      </c>
      <c r="B10" s="11"/>
      <c r="C10" s="92">
        <f>C11</f>
        <v>1919175.84</v>
      </c>
      <c r="D10" s="92">
        <f t="shared" ref="D10" si="0">D11</f>
        <v>1034604.22</v>
      </c>
      <c r="E10" s="134">
        <f>(D10/C10)*100</f>
        <v>53.908776800775058</v>
      </c>
    </row>
    <row r="11" spans="1:11" ht="15.75" customHeight="1" x14ac:dyDescent="0.25">
      <c r="A11" s="11" t="s">
        <v>47</v>
      </c>
      <c r="B11" s="11"/>
      <c r="C11" s="91">
        <v>1919175.84</v>
      </c>
      <c r="D11" s="91">
        <v>1034604.22</v>
      </c>
      <c r="E11" s="134">
        <f t="shared" ref="E11:E13" si="1">(D11/C11)*100</f>
        <v>53.908776800775058</v>
      </c>
    </row>
    <row r="12" spans="1:11" x14ac:dyDescent="0.25">
      <c r="A12" s="15" t="s">
        <v>48</v>
      </c>
      <c r="B12" s="15"/>
      <c r="C12" s="91">
        <v>1792764.52</v>
      </c>
      <c r="D12" s="91">
        <v>967351.48</v>
      </c>
      <c r="E12" s="134">
        <f t="shared" si="1"/>
        <v>53.958647062024632</v>
      </c>
    </row>
    <row r="13" spans="1:11" x14ac:dyDescent="0.25">
      <c r="A13" s="11" t="s">
        <v>49</v>
      </c>
      <c r="B13" s="11"/>
      <c r="C13" s="91">
        <v>126411.32</v>
      </c>
      <c r="D13" s="91">
        <v>67252.740000000005</v>
      </c>
      <c r="E13" s="134">
        <f t="shared" si="1"/>
        <v>53.201517079324859</v>
      </c>
    </row>
  </sheetData>
  <mergeCells count="4">
    <mergeCell ref="A2:E2"/>
    <mergeCell ref="A4:E4"/>
    <mergeCell ref="A6:E6"/>
    <mergeCell ref="A1:E1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zoomScale="150" zoomScaleNormal="150" workbookViewId="0">
      <selection activeCell="E11" sqref="E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7" width="25.28515625" customWidth="1"/>
  </cols>
  <sheetData>
    <row r="1" spans="1:10" ht="42" customHeight="1" x14ac:dyDescent="0.25">
      <c r="A1" s="224" t="s">
        <v>136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8" x14ac:dyDescent="0.25">
      <c r="A2" s="5"/>
      <c r="B2" s="5"/>
      <c r="C2" s="5"/>
      <c r="D2" s="5"/>
      <c r="E2" s="5"/>
      <c r="F2" s="6"/>
      <c r="G2" s="6"/>
    </row>
    <row r="3" spans="1:10" ht="18" customHeight="1" x14ac:dyDescent="0.3">
      <c r="A3" s="227" t="s">
        <v>25</v>
      </c>
      <c r="B3" s="228"/>
      <c r="C3" s="228"/>
      <c r="D3" s="228"/>
      <c r="E3" s="228"/>
      <c r="F3" s="228"/>
      <c r="G3" s="228"/>
    </row>
    <row r="4" spans="1:10" ht="18" x14ac:dyDescent="0.25">
      <c r="A4" s="5"/>
      <c r="B4" s="5"/>
      <c r="C4" s="50"/>
      <c r="D4" s="5"/>
      <c r="E4" s="63">
        <f>E7+E207</f>
        <v>1919175.8399999999</v>
      </c>
      <c r="F4" s="63">
        <f>F7+F207</f>
        <v>1034604.2200000001</v>
      </c>
      <c r="G4" s="63">
        <f>G7+G207</f>
        <v>0</v>
      </c>
    </row>
    <row r="5" spans="1:10" x14ac:dyDescent="0.25">
      <c r="A5" s="273" t="s">
        <v>27</v>
      </c>
      <c r="B5" s="274"/>
      <c r="C5" s="275"/>
      <c r="D5" s="19" t="s">
        <v>28</v>
      </c>
      <c r="E5" s="20" t="s">
        <v>138</v>
      </c>
      <c r="F5" s="20" t="s">
        <v>139</v>
      </c>
      <c r="G5" s="20" t="s">
        <v>140</v>
      </c>
    </row>
    <row r="6" spans="1:10" s="117" customFormat="1" ht="12" x14ac:dyDescent="0.2">
      <c r="A6" s="270">
        <v>1</v>
      </c>
      <c r="B6" s="271"/>
      <c r="C6" s="271"/>
      <c r="D6" s="272"/>
      <c r="E6" s="116">
        <v>2</v>
      </c>
      <c r="F6" s="116">
        <v>3</v>
      </c>
      <c r="G6" s="116" t="s">
        <v>144</v>
      </c>
    </row>
    <row r="7" spans="1:10" ht="37.15" customHeight="1" x14ac:dyDescent="0.25">
      <c r="A7" s="264" t="s">
        <v>124</v>
      </c>
      <c r="B7" s="265"/>
      <c r="C7" s="266"/>
      <c r="D7" s="90" t="s">
        <v>125</v>
      </c>
      <c r="E7" s="74">
        <f>E8+E36+E43+E47+E53+E97+E178+E185</f>
        <v>1631456.0699999998</v>
      </c>
      <c r="F7" s="74">
        <f>F8+F36+F43+F47+F53+F97+F178+F185</f>
        <v>891089.60000000009</v>
      </c>
      <c r="G7" s="74"/>
    </row>
    <row r="8" spans="1:10" ht="24.95" customHeight="1" x14ac:dyDescent="0.25">
      <c r="A8" s="261" t="s">
        <v>57</v>
      </c>
      <c r="B8" s="262"/>
      <c r="C8" s="263"/>
      <c r="D8" s="65" t="s">
        <v>58</v>
      </c>
      <c r="E8" s="72">
        <f>E10</f>
        <v>92472.21</v>
      </c>
      <c r="F8" s="72">
        <f t="shared" ref="F8" si="0">F10</f>
        <v>64614.93</v>
      </c>
      <c r="G8" s="72"/>
    </row>
    <row r="9" spans="1:10" s="79" customFormat="1" ht="24.95" customHeight="1" x14ac:dyDescent="0.2">
      <c r="A9" s="255" t="s">
        <v>86</v>
      </c>
      <c r="B9" s="256"/>
      <c r="C9" s="257"/>
      <c r="D9" s="77" t="s">
        <v>17</v>
      </c>
      <c r="E9" s="78">
        <f>E10</f>
        <v>92472.21</v>
      </c>
      <c r="F9" s="78">
        <f t="shared" ref="F9" si="1">F10</f>
        <v>64614.93</v>
      </c>
      <c r="G9" s="78">
        <f>(F9/E9)*100</f>
        <v>69.874971085907859</v>
      </c>
    </row>
    <row r="10" spans="1:10" ht="24.95" customHeight="1" x14ac:dyDescent="0.3">
      <c r="A10" s="258">
        <v>3</v>
      </c>
      <c r="B10" s="259"/>
      <c r="C10" s="260"/>
      <c r="D10" s="26" t="s">
        <v>19</v>
      </c>
      <c r="E10" s="57">
        <f>E11</f>
        <v>92472.21</v>
      </c>
      <c r="F10" s="57">
        <v>64614.93</v>
      </c>
      <c r="G10" s="57"/>
    </row>
    <row r="11" spans="1:10" ht="24.95" customHeight="1" x14ac:dyDescent="0.25">
      <c r="A11" s="252">
        <v>32</v>
      </c>
      <c r="B11" s="253"/>
      <c r="C11" s="254"/>
      <c r="D11" s="26" t="s">
        <v>29</v>
      </c>
      <c r="E11" s="57">
        <v>92472.21</v>
      </c>
      <c r="F11" s="57">
        <f>F12+F16+F22+F31</f>
        <v>64614.930000000008</v>
      </c>
      <c r="G11" s="78">
        <f>(F11/E11)*100</f>
        <v>69.874971085907873</v>
      </c>
    </row>
    <row r="12" spans="1:10" ht="24.95" customHeight="1" x14ac:dyDescent="0.25">
      <c r="A12" s="267">
        <v>321</v>
      </c>
      <c r="B12" s="268"/>
      <c r="C12" s="269"/>
      <c r="D12" s="131" t="s">
        <v>169</v>
      </c>
      <c r="E12" s="210"/>
      <c r="F12" s="210">
        <f>SUM(F13:F15)</f>
        <v>2641.79</v>
      </c>
      <c r="G12" s="58"/>
    </row>
    <row r="13" spans="1:10" ht="24.95" customHeight="1" x14ac:dyDescent="0.25">
      <c r="A13" s="249">
        <v>3211</v>
      </c>
      <c r="B13" s="250"/>
      <c r="C13" s="251"/>
      <c r="D13" s="131" t="s">
        <v>170</v>
      </c>
      <c r="E13" s="57"/>
      <c r="F13" s="57">
        <v>2466.79</v>
      </c>
      <c r="G13" s="58"/>
    </row>
    <row r="14" spans="1:10" ht="24.95" customHeight="1" x14ac:dyDescent="0.25">
      <c r="A14" s="249">
        <v>3213</v>
      </c>
      <c r="B14" s="250"/>
      <c r="C14" s="251"/>
      <c r="D14" s="131" t="s">
        <v>172</v>
      </c>
      <c r="E14" s="57"/>
      <c r="F14" s="57">
        <v>175</v>
      </c>
      <c r="G14" s="58"/>
    </row>
    <row r="15" spans="1:10" ht="24.95" customHeight="1" x14ac:dyDescent="0.25">
      <c r="A15" s="249">
        <v>3214</v>
      </c>
      <c r="B15" s="250"/>
      <c r="C15" s="251"/>
      <c r="D15" s="131" t="s">
        <v>173</v>
      </c>
      <c r="E15" s="57"/>
      <c r="F15" s="57">
        <v>0</v>
      </c>
      <c r="G15" s="58"/>
    </row>
    <row r="16" spans="1:10" ht="24.95" customHeight="1" x14ac:dyDescent="0.25">
      <c r="A16" s="267">
        <v>322</v>
      </c>
      <c r="B16" s="268"/>
      <c r="C16" s="269"/>
      <c r="D16" s="131" t="s">
        <v>174</v>
      </c>
      <c r="E16" s="210"/>
      <c r="F16" s="210">
        <f>SUM(F17:F21)</f>
        <v>26151.39</v>
      </c>
      <c r="G16" s="58"/>
    </row>
    <row r="17" spans="1:7" ht="24.95" customHeight="1" x14ac:dyDescent="0.25">
      <c r="A17" s="249">
        <v>3221</v>
      </c>
      <c r="B17" s="250"/>
      <c r="C17" s="251"/>
      <c r="D17" s="131" t="s">
        <v>175</v>
      </c>
      <c r="E17" s="57"/>
      <c r="F17" s="57">
        <v>5107.3100000000004</v>
      </c>
      <c r="G17" s="58"/>
    </row>
    <row r="18" spans="1:7" ht="24.95" customHeight="1" x14ac:dyDescent="0.25">
      <c r="A18" s="249">
        <v>3223</v>
      </c>
      <c r="B18" s="250"/>
      <c r="C18" s="251"/>
      <c r="D18" s="131" t="s">
        <v>177</v>
      </c>
      <c r="E18" s="57"/>
      <c r="F18" s="57">
        <v>20677.419999999998</v>
      </c>
      <c r="G18" s="58"/>
    </row>
    <row r="19" spans="1:7" ht="24.95" customHeight="1" x14ac:dyDescent="0.25">
      <c r="A19" s="249">
        <v>3224</v>
      </c>
      <c r="B19" s="250"/>
      <c r="C19" s="251"/>
      <c r="D19" s="131" t="s">
        <v>230</v>
      </c>
      <c r="E19" s="57"/>
      <c r="F19" s="57">
        <v>366.66</v>
      </c>
      <c r="G19" s="58"/>
    </row>
    <row r="20" spans="1:7" ht="24.95" customHeight="1" x14ac:dyDescent="0.25">
      <c r="A20" s="249">
        <v>3225</v>
      </c>
      <c r="B20" s="250"/>
      <c r="C20" s="251"/>
      <c r="D20" s="131" t="s">
        <v>178</v>
      </c>
      <c r="E20" s="57"/>
      <c r="F20" s="57"/>
      <c r="G20" s="58"/>
    </row>
    <row r="21" spans="1:7" ht="24.95" customHeight="1" x14ac:dyDescent="0.25">
      <c r="A21" s="249">
        <v>3227</v>
      </c>
      <c r="B21" s="250"/>
      <c r="C21" s="251"/>
      <c r="D21" s="131" t="s">
        <v>231</v>
      </c>
      <c r="E21" s="57"/>
      <c r="F21" s="57">
        <v>0</v>
      </c>
      <c r="G21" s="58"/>
    </row>
    <row r="22" spans="1:7" ht="24.95" customHeight="1" x14ac:dyDescent="0.25">
      <c r="A22" s="267">
        <v>323</v>
      </c>
      <c r="B22" s="268"/>
      <c r="C22" s="269"/>
      <c r="D22" s="131" t="s">
        <v>179</v>
      </c>
      <c r="E22" s="210"/>
      <c r="F22" s="210">
        <f>SUM(F23:F30)</f>
        <v>33863.960000000006</v>
      </c>
      <c r="G22" s="58"/>
    </row>
    <row r="23" spans="1:7" ht="24.95" customHeight="1" x14ac:dyDescent="0.25">
      <c r="A23" s="249">
        <v>3231</v>
      </c>
      <c r="B23" s="250"/>
      <c r="C23" s="251"/>
      <c r="D23" s="131" t="s">
        <v>180</v>
      </c>
      <c r="E23" s="57"/>
      <c r="F23" s="57">
        <v>1732.33</v>
      </c>
      <c r="G23" s="58"/>
    </row>
    <row r="24" spans="1:7" ht="24.95" customHeight="1" x14ac:dyDescent="0.25">
      <c r="A24" s="249">
        <v>3232</v>
      </c>
      <c r="B24" s="250"/>
      <c r="C24" s="251"/>
      <c r="D24" s="131" t="s">
        <v>181</v>
      </c>
      <c r="E24" s="57"/>
      <c r="F24" s="57">
        <v>0</v>
      </c>
      <c r="G24" s="58"/>
    </row>
    <row r="25" spans="1:7" ht="24.95" customHeight="1" x14ac:dyDescent="0.25">
      <c r="A25" s="249">
        <v>3233</v>
      </c>
      <c r="B25" s="250"/>
      <c r="C25" s="251"/>
      <c r="D25" s="131" t="s">
        <v>182</v>
      </c>
      <c r="E25" s="57"/>
      <c r="F25" s="57">
        <v>0</v>
      </c>
      <c r="G25" s="58"/>
    </row>
    <row r="26" spans="1:7" ht="24.95" customHeight="1" x14ac:dyDescent="0.25">
      <c r="A26" s="249">
        <v>3234</v>
      </c>
      <c r="B26" s="250"/>
      <c r="C26" s="251"/>
      <c r="D26" s="131" t="s">
        <v>183</v>
      </c>
      <c r="E26" s="57"/>
      <c r="F26" s="57">
        <v>4452.24</v>
      </c>
      <c r="G26" s="58"/>
    </row>
    <row r="27" spans="1:7" ht="24.95" customHeight="1" x14ac:dyDescent="0.25">
      <c r="A27" s="249">
        <v>3236</v>
      </c>
      <c r="B27" s="250"/>
      <c r="C27" s="251"/>
      <c r="D27" s="131" t="s">
        <v>193</v>
      </c>
      <c r="E27" s="57"/>
      <c r="F27" s="57">
        <v>8919.1200000000008</v>
      </c>
      <c r="G27" s="58"/>
    </row>
    <row r="28" spans="1:7" ht="24.95" customHeight="1" x14ac:dyDescent="0.25">
      <c r="A28" s="249">
        <v>3237</v>
      </c>
      <c r="B28" s="250"/>
      <c r="C28" s="251"/>
      <c r="D28" s="131" t="s">
        <v>184</v>
      </c>
      <c r="E28" s="57"/>
      <c r="F28" s="57">
        <v>198.18</v>
      </c>
      <c r="G28" s="58"/>
    </row>
    <row r="29" spans="1:7" ht="24.95" customHeight="1" x14ac:dyDescent="0.25">
      <c r="A29" s="249">
        <v>3238</v>
      </c>
      <c r="B29" s="250"/>
      <c r="C29" s="251"/>
      <c r="D29" s="131" t="s">
        <v>185</v>
      </c>
      <c r="E29" s="57"/>
      <c r="F29" s="57">
        <v>1573.25</v>
      </c>
      <c r="G29" s="58"/>
    </row>
    <row r="30" spans="1:7" ht="24.95" customHeight="1" x14ac:dyDescent="0.25">
      <c r="A30" s="249">
        <v>3239</v>
      </c>
      <c r="B30" s="250"/>
      <c r="C30" s="251"/>
      <c r="D30" s="131" t="s">
        <v>186</v>
      </c>
      <c r="E30" s="57"/>
      <c r="F30" s="57">
        <v>16988.84</v>
      </c>
      <c r="G30" s="58"/>
    </row>
    <row r="31" spans="1:7" ht="24.95" customHeight="1" x14ac:dyDescent="0.25">
      <c r="A31" s="267">
        <v>329</v>
      </c>
      <c r="B31" s="268"/>
      <c r="C31" s="269"/>
      <c r="D31" s="131" t="s">
        <v>187</v>
      </c>
      <c r="E31" s="210"/>
      <c r="F31" s="210">
        <f>SUM(F32:F35)</f>
        <v>1957.79</v>
      </c>
      <c r="G31" s="58"/>
    </row>
    <row r="32" spans="1:7" ht="24.95" customHeight="1" x14ac:dyDescent="0.25">
      <c r="A32" s="249">
        <v>3292</v>
      </c>
      <c r="B32" s="250"/>
      <c r="C32" s="251"/>
      <c r="D32" s="131" t="s">
        <v>188</v>
      </c>
      <c r="E32" s="57"/>
      <c r="F32" s="57">
        <v>1520.1</v>
      </c>
      <c r="G32" s="58"/>
    </row>
    <row r="33" spans="1:7" ht="24.95" customHeight="1" x14ac:dyDescent="0.25">
      <c r="A33" s="249">
        <v>3293</v>
      </c>
      <c r="B33" s="250"/>
      <c r="C33" s="251"/>
      <c r="D33" s="131" t="s">
        <v>189</v>
      </c>
      <c r="E33" s="57"/>
      <c r="F33" s="57">
        <v>0</v>
      </c>
      <c r="G33" s="58"/>
    </row>
    <row r="34" spans="1:7" ht="24.95" customHeight="1" x14ac:dyDescent="0.25">
      <c r="A34" s="249">
        <v>3294</v>
      </c>
      <c r="B34" s="250"/>
      <c r="C34" s="251"/>
      <c r="D34" s="131" t="s">
        <v>190</v>
      </c>
      <c r="E34" s="57"/>
      <c r="F34" s="57">
        <v>108.09</v>
      </c>
      <c r="G34" s="58"/>
    </row>
    <row r="35" spans="1:7" ht="24.95" customHeight="1" x14ac:dyDescent="0.25">
      <c r="A35" s="249">
        <v>3299</v>
      </c>
      <c r="B35" s="250"/>
      <c r="C35" s="251"/>
      <c r="D35" s="131" t="s">
        <v>187</v>
      </c>
      <c r="E35" s="57"/>
      <c r="F35" s="57">
        <v>329.6</v>
      </c>
      <c r="G35" s="58"/>
    </row>
    <row r="36" spans="1:7" ht="24.95" customHeight="1" x14ac:dyDescent="0.25">
      <c r="A36" s="261" t="s">
        <v>59</v>
      </c>
      <c r="B36" s="262"/>
      <c r="C36" s="263"/>
      <c r="D36" s="102" t="s">
        <v>60</v>
      </c>
      <c r="E36" s="72">
        <f>E38</f>
        <v>1505</v>
      </c>
      <c r="F36" s="72">
        <f t="shared" ref="F36" si="2">F38</f>
        <v>747.3</v>
      </c>
      <c r="G36" s="72"/>
    </row>
    <row r="37" spans="1:7" s="80" customFormat="1" ht="24.95" customHeight="1" x14ac:dyDescent="0.25">
      <c r="A37" s="255" t="s">
        <v>86</v>
      </c>
      <c r="B37" s="256"/>
      <c r="C37" s="257"/>
      <c r="D37" s="77" t="s">
        <v>17</v>
      </c>
      <c r="E37" s="78">
        <f>E38</f>
        <v>1505</v>
      </c>
      <c r="F37" s="78">
        <f>F38</f>
        <v>747.3</v>
      </c>
      <c r="G37" s="78">
        <f>(F37/E37)*100</f>
        <v>49.654485049833887</v>
      </c>
    </row>
    <row r="38" spans="1:7" ht="24.95" customHeight="1" x14ac:dyDescent="0.25">
      <c r="A38" s="258">
        <v>3</v>
      </c>
      <c r="B38" s="259"/>
      <c r="C38" s="260"/>
      <c r="D38" s="36" t="s">
        <v>19</v>
      </c>
      <c r="E38" s="57">
        <v>1505</v>
      </c>
      <c r="F38" s="57">
        <v>747.3</v>
      </c>
      <c r="G38" s="57"/>
    </row>
    <row r="39" spans="1:7" ht="24.95" customHeight="1" x14ac:dyDescent="0.25">
      <c r="A39" s="252">
        <v>34</v>
      </c>
      <c r="B39" s="253"/>
      <c r="C39" s="254"/>
      <c r="D39" s="36" t="s">
        <v>60</v>
      </c>
      <c r="E39" s="57">
        <v>1505</v>
      </c>
      <c r="F39" s="57">
        <v>747.3</v>
      </c>
      <c r="G39" s="78">
        <f>(F39/E39)*100</f>
        <v>49.654485049833887</v>
      </c>
    </row>
    <row r="40" spans="1:7" ht="24.95" customHeight="1" x14ac:dyDescent="0.25">
      <c r="A40" s="249">
        <v>343</v>
      </c>
      <c r="B40" s="250"/>
      <c r="C40" s="251"/>
      <c r="D40" s="132" t="s">
        <v>196</v>
      </c>
      <c r="E40" s="57"/>
      <c r="F40" s="57">
        <f>F41+F42</f>
        <v>747.30000000000007</v>
      </c>
      <c r="G40" s="58"/>
    </row>
    <row r="41" spans="1:7" ht="24.95" customHeight="1" x14ac:dyDescent="0.25">
      <c r="A41" s="249">
        <v>3431</v>
      </c>
      <c r="B41" s="250"/>
      <c r="C41" s="251"/>
      <c r="D41" s="131" t="s">
        <v>197</v>
      </c>
      <c r="E41" s="57"/>
      <c r="F41" s="57">
        <v>728.09</v>
      </c>
      <c r="G41" s="58"/>
    </row>
    <row r="42" spans="1:7" ht="24.95" customHeight="1" x14ac:dyDescent="0.25">
      <c r="A42" s="249">
        <v>3433</v>
      </c>
      <c r="B42" s="250"/>
      <c r="C42" s="251"/>
      <c r="D42" s="132" t="s">
        <v>198</v>
      </c>
      <c r="E42" s="57"/>
      <c r="F42" s="57">
        <v>19.21</v>
      </c>
      <c r="G42" s="58"/>
    </row>
    <row r="43" spans="1:7" ht="24.95" customHeight="1" x14ac:dyDescent="0.25">
      <c r="A43" s="261" t="s">
        <v>61</v>
      </c>
      <c r="B43" s="262"/>
      <c r="C43" s="263"/>
      <c r="D43" s="65" t="s">
        <v>62</v>
      </c>
      <c r="E43" s="72">
        <f>E45</f>
        <v>7963.37</v>
      </c>
      <c r="F43" s="72">
        <f t="shared" ref="F43" si="3">F45</f>
        <v>0</v>
      </c>
      <c r="G43" s="72"/>
    </row>
    <row r="44" spans="1:7" s="80" customFormat="1" ht="24.95" customHeight="1" x14ac:dyDescent="0.25">
      <c r="A44" s="255" t="s">
        <v>86</v>
      </c>
      <c r="B44" s="256"/>
      <c r="C44" s="257"/>
      <c r="D44" s="77" t="s">
        <v>17</v>
      </c>
      <c r="E44" s="78">
        <f>E45</f>
        <v>7963.37</v>
      </c>
      <c r="F44" s="78">
        <f t="shared" ref="F44:F45" si="4">F45</f>
        <v>0</v>
      </c>
      <c r="G44" s="78">
        <f>(F44/E44)*100</f>
        <v>0</v>
      </c>
    </row>
    <row r="45" spans="1:7" ht="24.95" customHeight="1" x14ac:dyDescent="0.25">
      <c r="A45" s="258">
        <v>4</v>
      </c>
      <c r="B45" s="259"/>
      <c r="C45" s="260"/>
      <c r="D45" s="36" t="s">
        <v>21</v>
      </c>
      <c r="E45" s="57">
        <v>7963.37</v>
      </c>
      <c r="F45" s="57">
        <f t="shared" si="4"/>
        <v>0</v>
      </c>
      <c r="G45" s="57"/>
    </row>
    <row r="46" spans="1:7" ht="24.95" customHeight="1" x14ac:dyDescent="0.25">
      <c r="A46" s="252">
        <v>42</v>
      </c>
      <c r="B46" s="253"/>
      <c r="C46" s="254"/>
      <c r="D46" s="36" t="s">
        <v>37</v>
      </c>
      <c r="E46" s="57">
        <v>7963.37</v>
      </c>
      <c r="F46" s="57">
        <v>0</v>
      </c>
      <c r="G46" s="78">
        <f>(F46/E46)*100</f>
        <v>0</v>
      </c>
    </row>
    <row r="47" spans="1:7" ht="24.95" customHeight="1" x14ac:dyDescent="0.25">
      <c r="A47" s="261" t="s">
        <v>63</v>
      </c>
      <c r="B47" s="262"/>
      <c r="C47" s="263"/>
      <c r="D47" s="65" t="s">
        <v>64</v>
      </c>
      <c r="E47" s="72">
        <f>E49</f>
        <v>16477.13</v>
      </c>
      <c r="F47" s="72">
        <f t="shared" ref="F47" si="5">F49</f>
        <v>0</v>
      </c>
      <c r="G47" s="72"/>
    </row>
    <row r="48" spans="1:7" s="80" customFormat="1" ht="24.95" customHeight="1" x14ac:dyDescent="0.25">
      <c r="A48" s="255" t="s">
        <v>86</v>
      </c>
      <c r="B48" s="256"/>
      <c r="C48" s="257"/>
      <c r="D48" s="77" t="s">
        <v>17</v>
      </c>
      <c r="E48" s="78">
        <f>E49</f>
        <v>16477.13</v>
      </c>
      <c r="F48" s="78">
        <f>F49</f>
        <v>0</v>
      </c>
      <c r="G48" s="78">
        <f>(F48/E48)*100</f>
        <v>0</v>
      </c>
    </row>
    <row r="49" spans="1:7" ht="24.95" customHeight="1" x14ac:dyDescent="0.25">
      <c r="A49" s="258">
        <v>4</v>
      </c>
      <c r="B49" s="259"/>
      <c r="C49" s="260"/>
      <c r="D49" s="36" t="s">
        <v>21</v>
      </c>
      <c r="E49" s="57">
        <v>16477.13</v>
      </c>
      <c r="F49" s="57">
        <v>0</v>
      </c>
      <c r="G49" s="57"/>
    </row>
    <row r="50" spans="1:7" ht="24.95" customHeight="1" x14ac:dyDescent="0.25">
      <c r="A50" s="252">
        <v>45</v>
      </c>
      <c r="B50" s="253"/>
      <c r="C50" s="254"/>
      <c r="D50" s="52" t="s">
        <v>45</v>
      </c>
      <c r="E50" s="57">
        <v>16477.13</v>
      </c>
      <c r="F50" s="57">
        <v>0</v>
      </c>
      <c r="G50" s="78">
        <f>(F50/E50)*100</f>
        <v>0</v>
      </c>
    </row>
    <row r="51" spans="1:7" ht="24.95" customHeight="1" x14ac:dyDescent="0.25">
      <c r="A51" s="249">
        <v>451</v>
      </c>
      <c r="B51" s="250"/>
      <c r="C51" s="251"/>
      <c r="D51" s="131" t="s">
        <v>208</v>
      </c>
      <c r="E51" s="57">
        <v>16477.13</v>
      </c>
      <c r="F51" s="57">
        <v>0</v>
      </c>
      <c r="G51" s="58"/>
    </row>
    <row r="52" spans="1:7" ht="24.95" customHeight="1" x14ac:dyDescent="0.25">
      <c r="A52" s="249">
        <v>4511</v>
      </c>
      <c r="B52" s="250"/>
      <c r="C52" s="251"/>
      <c r="D52" s="131" t="s">
        <v>208</v>
      </c>
      <c r="E52" s="57">
        <v>16477.13</v>
      </c>
      <c r="F52" s="57">
        <v>0</v>
      </c>
      <c r="G52" s="58"/>
    </row>
    <row r="53" spans="1:7" ht="32.450000000000003" customHeight="1" x14ac:dyDescent="0.25">
      <c r="A53" s="261" t="s">
        <v>65</v>
      </c>
      <c r="B53" s="262"/>
      <c r="C53" s="263"/>
      <c r="D53" s="65" t="s">
        <v>66</v>
      </c>
      <c r="E53" s="72">
        <f>E54+E57+E60+E67+E75+E94</f>
        <v>1380220.0599999998</v>
      </c>
      <c r="F53" s="72">
        <f>F54+F57+F60+F67+F75+F94</f>
        <v>758870.04</v>
      </c>
      <c r="G53" s="72"/>
    </row>
    <row r="54" spans="1:7" s="80" customFormat="1" ht="24.95" customHeight="1" x14ac:dyDescent="0.25">
      <c r="A54" s="255" t="s">
        <v>87</v>
      </c>
      <c r="B54" s="256"/>
      <c r="C54" s="257"/>
      <c r="D54" s="77" t="s">
        <v>88</v>
      </c>
      <c r="E54" s="78">
        <f>E55</f>
        <v>0</v>
      </c>
      <c r="F54" s="78">
        <f t="shared" ref="F54:F55" si="6">F55</f>
        <v>0</v>
      </c>
      <c r="G54" s="78" t="e">
        <f>(F54/E54)*100</f>
        <v>#DIV/0!</v>
      </c>
    </row>
    <row r="55" spans="1:7" ht="24.95" customHeight="1" x14ac:dyDescent="0.25">
      <c r="A55" s="258">
        <v>3</v>
      </c>
      <c r="B55" s="259"/>
      <c r="C55" s="260"/>
      <c r="D55" s="66" t="s">
        <v>19</v>
      </c>
      <c r="E55" s="57">
        <v>0</v>
      </c>
      <c r="F55" s="57">
        <f t="shared" si="6"/>
        <v>0</v>
      </c>
      <c r="G55" s="57"/>
    </row>
    <row r="56" spans="1:7" ht="24.95" customHeight="1" x14ac:dyDescent="0.25">
      <c r="A56" s="252">
        <v>31</v>
      </c>
      <c r="B56" s="253"/>
      <c r="C56" s="254"/>
      <c r="D56" s="66" t="s">
        <v>118</v>
      </c>
      <c r="E56" s="57">
        <v>0</v>
      </c>
      <c r="F56" s="57">
        <v>0</v>
      </c>
      <c r="G56" s="78" t="e">
        <f>(F56/E56)*100</f>
        <v>#DIV/0!</v>
      </c>
    </row>
    <row r="57" spans="1:7" s="80" customFormat="1" ht="24.95" customHeight="1" x14ac:dyDescent="0.25">
      <c r="A57" s="255" t="s">
        <v>112</v>
      </c>
      <c r="B57" s="256"/>
      <c r="C57" s="257"/>
      <c r="D57" s="77" t="s">
        <v>93</v>
      </c>
      <c r="E57" s="78">
        <f>E58</f>
        <v>0</v>
      </c>
      <c r="F57" s="78">
        <f t="shared" ref="F57:F58" si="7">F58</f>
        <v>0</v>
      </c>
      <c r="G57" s="78" t="e">
        <f>(F57/E57)*100</f>
        <v>#DIV/0!</v>
      </c>
    </row>
    <row r="58" spans="1:7" ht="24.95" customHeight="1" x14ac:dyDescent="0.25">
      <c r="A58" s="258">
        <v>3</v>
      </c>
      <c r="B58" s="259"/>
      <c r="C58" s="260"/>
      <c r="D58" s="66" t="s">
        <v>19</v>
      </c>
      <c r="E58" s="57">
        <v>0</v>
      </c>
      <c r="F58" s="57">
        <f t="shared" si="7"/>
        <v>0</v>
      </c>
      <c r="G58" s="57"/>
    </row>
    <row r="59" spans="1:7" ht="24.95" customHeight="1" x14ac:dyDescent="0.25">
      <c r="A59" s="252">
        <v>31</v>
      </c>
      <c r="B59" s="253"/>
      <c r="C59" s="254"/>
      <c r="D59" s="66" t="s">
        <v>117</v>
      </c>
      <c r="E59" s="57">
        <v>0</v>
      </c>
      <c r="F59" s="57">
        <v>0</v>
      </c>
      <c r="G59" s="78" t="e">
        <f>(F59/E59)*100</f>
        <v>#DIV/0!</v>
      </c>
    </row>
    <row r="60" spans="1:7" s="80" customFormat="1" ht="24.95" customHeight="1" x14ac:dyDescent="0.25">
      <c r="A60" s="255" t="s">
        <v>89</v>
      </c>
      <c r="B60" s="256"/>
      <c r="C60" s="257"/>
      <c r="D60" s="77" t="s">
        <v>111</v>
      </c>
      <c r="E60" s="78">
        <f>E61</f>
        <v>516.03</v>
      </c>
      <c r="F60" s="78">
        <f>F62</f>
        <v>200.68</v>
      </c>
      <c r="G60" s="78">
        <f>(F60/E60)*100</f>
        <v>38.889211867527088</v>
      </c>
    </row>
    <row r="61" spans="1:7" ht="24.95" customHeight="1" x14ac:dyDescent="0.25">
      <c r="A61" s="258">
        <v>3</v>
      </c>
      <c r="B61" s="259"/>
      <c r="C61" s="260"/>
      <c r="D61" s="66" t="s">
        <v>19</v>
      </c>
      <c r="E61" s="57">
        <v>516.03</v>
      </c>
      <c r="F61" s="57">
        <v>200.68</v>
      </c>
      <c r="G61" s="57"/>
    </row>
    <row r="62" spans="1:7" ht="24.95" customHeight="1" x14ac:dyDescent="0.25">
      <c r="A62" s="252">
        <v>31</v>
      </c>
      <c r="B62" s="253"/>
      <c r="C62" s="254"/>
      <c r="D62" s="66" t="s">
        <v>20</v>
      </c>
      <c r="E62" s="57">
        <v>516.03</v>
      </c>
      <c r="F62" s="57">
        <f>F63+F65</f>
        <v>200.68</v>
      </c>
      <c r="G62" s="78">
        <f>(F62/E62)*100</f>
        <v>38.889211867527088</v>
      </c>
    </row>
    <row r="63" spans="1:7" ht="24.95" customHeight="1" x14ac:dyDescent="0.25">
      <c r="A63" s="249">
        <v>311</v>
      </c>
      <c r="B63" s="250"/>
      <c r="C63" s="251"/>
      <c r="D63" s="131" t="s">
        <v>164</v>
      </c>
      <c r="E63" s="57"/>
      <c r="F63" s="57">
        <v>172.26</v>
      </c>
      <c r="G63" s="58"/>
    </row>
    <row r="64" spans="1:7" ht="24.95" customHeight="1" x14ac:dyDescent="0.25">
      <c r="A64" s="249">
        <v>3111</v>
      </c>
      <c r="B64" s="250"/>
      <c r="C64" s="251"/>
      <c r="D64" s="131" t="s">
        <v>165</v>
      </c>
      <c r="E64" s="57"/>
      <c r="F64" s="57">
        <v>172.26</v>
      </c>
      <c r="G64" s="58"/>
    </row>
    <row r="65" spans="1:7" ht="24.95" customHeight="1" x14ac:dyDescent="0.25">
      <c r="A65" s="249">
        <v>313</v>
      </c>
      <c r="B65" s="250"/>
      <c r="C65" s="251"/>
      <c r="D65" s="131" t="s">
        <v>167</v>
      </c>
      <c r="E65" s="57"/>
      <c r="F65" s="57">
        <v>28.42</v>
      </c>
      <c r="G65" s="58"/>
    </row>
    <row r="66" spans="1:7" ht="24.95" customHeight="1" x14ac:dyDescent="0.25">
      <c r="A66" s="249">
        <v>3132</v>
      </c>
      <c r="B66" s="250"/>
      <c r="C66" s="251"/>
      <c r="D66" s="131" t="s">
        <v>168</v>
      </c>
      <c r="E66" s="57"/>
      <c r="F66" s="57">
        <v>28.42</v>
      </c>
      <c r="G66" s="58"/>
    </row>
    <row r="67" spans="1:7" s="80" customFormat="1" ht="24.95" customHeight="1" x14ac:dyDescent="0.25">
      <c r="A67" s="255" t="s">
        <v>100</v>
      </c>
      <c r="B67" s="256"/>
      <c r="C67" s="257"/>
      <c r="D67" s="77" t="s">
        <v>97</v>
      </c>
      <c r="E67" s="78">
        <f>E68</f>
        <v>0</v>
      </c>
      <c r="F67" s="78">
        <f>F68</f>
        <v>0</v>
      </c>
      <c r="G67" s="78" t="e">
        <f>(F67/E67)*100</f>
        <v>#DIV/0!</v>
      </c>
    </row>
    <row r="68" spans="1:7" ht="24.95" customHeight="1" x14ac:dyDescent="0.25">
      <c r="A68" s="258">
        <v>3</v>
      </c>
      <c r="B68" s="259"/>
      <c r="C68" s="260"/>
      <c r="D68" s="66" t="s">
        <v>19</v>
      </c>
      <c r="E68" s="57">
        <v>0</v>
      </c>
      <c r="F68" s="57">
        <v>0</v>
      </c>
      <c r="G68" s="57"/>
    </row>
    <row r="69" spans="1:7" ht="24.95" customHeight="1" x14ac:dyDescent="0.25">
      <c r="A69" s="252">
        <v>31</v>
      </c>
      <c r="B69" s="253"/>
      <c r="C69" s="254"/>
      <c r="D69" s="66" t="s">
        <v>20</v>
      </c>
      <c r="E69" s="57">
        <v>0</v>
      </c>
      <c r="F69" s="57">
        <v>0</v>
      </c>
      <c r="G69" s="78" t="e">
        <f>(F69/E69)*100</f>
        <v>#DIV/0!</v>
      </c>
    </row>
    <row r="70" spans="1:7" ht="24.95" customHeight="1" x14ac:dyDescent="0.25">
      <c r="A70" s="249">
        <v>311</v>
      </c>
      <c r="B70" s="250"/>
      <c r="C70" s="251"/>
      <c r="D70" s="131" t="s">
        <v>164</v>
      </c>
      <c r="E70" s="57"/>
      <c r="F70" s="57">
        <v>0</v>
      </c>
      <c r="G70" s="58"/>
    </row>
    <row r="71" spans="1:7" ht="24.95" customHeight="1" x14ac:dyDescent="0.25">
      <c r="A71" s="249">
        <v>3111</v>
      </c>
      <c r="B71" s="250"/>
      <c r="C71" s="251"/>
      <c r="D71" s="131" t="s">
        <v>165</v>
      </c>
      <c r="E71" s="57"/>
      <c r="F71" s="57">
        <v>0</v>
      </c>
      <c r="G71" s="58"/>
    </row>
    <row r="72" spans="1:7" ht="24.95" customHeight="1" x14ac:dyDescent="0.25">
      <c r="A72" s="252">
        <v>32</v>
      </c>
      <c r="B72" s="253"/>
      <c r="C72" s="254"/>
      <c r="D72" s="66" t="s">
        <v>105</v>
      </c>
      <c r="E72" s="57">
        <v>0</v>
      </c>
      <c r="F72" s="57">
        <v>0</v>
      </c>
      <c r="G72" s="78" t="e">
        <f>(F72/E72)*100</f>
        <v>#DIV/0!</v>
      </c>
    </row>
    <row r="73" spans="1:7" ht="24.95" customHeight="1" x14ac:dyDescent="0.25">
      <c r="A73" s="249">
        <v>321</v>
      </c>
      <c r="B73" s="250"/>
      <c r="C73" s="251"/>
      <c r="D73" s="131" t="s">
        <v>169</v>
      </c>
      <c r="E73" s="57"/>
      <c r="F73" s="57">
        <v>0</v>
      </c>
      <c r="G73" s="58"/>
    </row>
    <row r="74" spans="1:7" ht="24.95" customHeight="1" x14ac:dyDescent="0.25">
      <c r="A74" s="249">
        <v>3212</v>
      </c>
      <c r="B74" s="250"/>
      <c r="C74" s="251"/>
      <c r="D74" s="131" t="s">
        <v>171</v>
      </c>
      <c r="E74" s="57"/>
      <c r="F74" s="57">
        <v>0</v>
      </c>
      <c r="G74" s="58"/>
    </row>
    <row r="75" spans="1:7" s="80" customFormat="1" ht="24.95" customHeight="1" x14ac:dyDescent="0.25">
      <c r="A75" s="255" t="s">
        <v>85</v>
      </c>
      <c r="B75" s="256"/>
      <c r="C75" s="257"/>
      <c r="D75" s="77" t="s">
        <v>99</v>
      </c>
      <c r="E75" s="78">
        <f>E76</f>
        <v>1379542.1099999999</v>
      </c>
      <c r="F75" s="78">
        <f>F76</f>
        <v>758669.36</v>
      </c>
      <c r="G75" s="78">
        <f>(F75/E75)*100</f>
        <v>54.994287923548782</v>
      </c>
    </row>
    <row r="76" spans="1:7" ht="24.95" customHeight="1" x14ac:dyDescent="0.25">
      <c r="A76" s="258">
        <v>3</v>
      </c>
      <c r="B76" s="259"/>
      <c r="C76" s="260"/>
      <c r="D76" s="36" t="s">
        <v>19</v>
      </c>
      <c r="E76" s="57">
        <f>E77+E87</f>
        <v>1379542.1099999999</v>
      </c>
      <c r="F76" s="57">
        <f>F77+F87</f>
        <v>758669.36</v>
      </c>
      <c r="G76" s="57"/>
    </row>
    <row r="77" spans="1:7" ht="24.95" customHeight="1" x14ac:dyDescent="0.25">
      <c r="A77" s="252">
        <v>31</v>
      </c>
      <c r="B77" s="253"/>
      <c r="C77" s="254"/>
      <c r="D77" s="36" t="s">
        <v>20</v>
      </c>
      <c r="E77" s="57">
        <v>1342542.96</v>
      </c>
      <c r="F77" s="57">
        <f>F78</f>
        <v>737158.04</v>
      </c>
      <c r="G77" s="78">
        <f>(F77/E77)*100</f>
        <v>54.907594167414956</v>
      </c>
    </row>
    <row r="78" spans="1:7" ht="24.95" customHeight="1" x14ac:dyDescent="0.25">
      <c r="A78" s="67"/>
      <c r="B78" s="68"/>
      <c r="C78" s="69"/>
      <c r="D78" s="75" t="s">
        <v>106</v>
      </c>
      <c r="E78" s="76">
        <v>0</v>
      </c>
      <c r="F78" s="76">
        <f>F79+F81+F83</f>
        <v>737158.04</v>
      </c>
      <c r="G78" s="89"/>
    </row>
    <row r="79" spans="1:7" ht="24.95" customHeight="1" x14ac:dyDescent="0.25">
      <c r="A79" s="249">
        <v>311</v>
      </c>
      <c r="B79" s="250"/>
      <c r="C79" s="251"/>
      <c r="D79" s="131" t="s">
        <v>164</v>
      </c>
      <c r="E79" s="76"/>
      <c r="F79" s="76">
        <v>611418.02</v>
      </c>
      <c r="G79" s="89"/>
    </row>
    <row r="80" spans="1:7" ht="24.95" customHeight="1" x14ac:dyDescent="0.25">
      <c r="A80" s="249">
        <v>3111</v>
      </c>
      <c r="B80" s="250"/>
      <c r="C80" s="251"/>
      <c r="D80" s="131" t="s">
        <v>165</v>
      </c>
      <c r="E80" s="76"/>
      <c r="F80" s="76">
        <v>611418.02</v>
      </c>
      <c r="G80" s="89"/>
    </row>
    <row r="81" spans="1:7" ht="24.95" customHeight="1" x14ac:dyDescent="0.25">
      <c r="A81" s="249">
        <v>312</v>
      </c>
      <c r="B81" s="250"/>
      <c r="C81" s="251"/>
      <c r="D81" s="131" t="s">
        <v>166</v>
      </c>
      <c r="E81" s="76"/>
      <c r="F81" s="76">
        <v>24820.52</v>
      </c>
      <c r="G81" s="89"/>
    </row>
    <row r="82" spans="1:7" ht="24.95" customHeight="1" x14ac:dyDescent="0.25">
      <c r="A82" s="249">
        <v>3121</v>
      </c>
      <c r="B82" s="250"/>
      <c r="C82" s="251"/>
      <c r="D82" s="131" t="s">
        <v>166</v>
      </c>
      <c r="E82" s="76"/>
      <c r="F82" s="76">
        <v>24820.52</v>
      </c>
      <c r="G82" s="89"/>
    </row>
    <row r="83" spans="1:7" ht="24.95" customHeight="1" x14ac:dyDescent="0.25">
      <c r="A83" s="249">
        <v>313</v>
      </c>
      <c r="B83" s="250"/>
      <c r="C83" s="251"/>
      <c r="D83" s="131" t="s">
        <v>167</v>
      </c>
      <c r="E83" s="76"/>
      <c r="F83" s="76">
        <f>F84+F85</f>
        <v>100919.5</v>
      </c>
      <c r="G83" s="89"/>
    </row>
    <row r="84" spans="1:7" ht="24.95" customHeight="1" x14ac:dyDescent="0.25">
      <c r="A84" s="249">
        <v>3132</v>
      </c>
      <c r="B84" s="250"/>
      <c r="C84" s="251"/>
      <c r="D84" s="131" t="s">
        <v>168</v>
      </c>
      <c r="E84" s="76"/>
      <c r="F84" s="76">
        <v>100833.55</v>
      </c>
      <c r="G84" s="89"/>
    </row>
    <row r="85" spans="1:7" ht="24.95" customHeight="1" x14ac:dyDescent="0.25">
      <c r="A85" s="249">
        <v>3133</v>
      </c>
      <c r="B85" s="250"/>
      <c r="C85" s="251"/>
      <c r="D85" s="219" t="s">
        <v>229</v>
      </c>
      <c r="E85" s="76"/>
      <c r="F85" s="76">
        <v>85.95</v>
      </c>
      <c r="G85" s="89"/>
    </row>
    <row r="86" spans="1:7" ht="24.95" customHeight="1" x14ac:dyDescent="0.25">
      <c r="A86" s="67"/>
      <c r="B86" s="68"/>
      <c r="C86" s="69"/>
      <c r="D86" s="75" t="s">
        <v>107</v>
      </c>
      <c r="E86" s="76">
        <v>0</v>
      </c>
      <c r="F86" s="76">
        <v>0</v>
      </c>
      <c r="G86" s="89"/>
    </row>
    <row r="87" spans="1:7" ht="24.95" customHeight="1" x14ac:dyDescent="0.25">
      <c r="A87" s="252">
        <v>32</v>
      </c>
      <c r="B87" s="253"/>
      <c r="C87" s="254"/>
      <c r="D87" s="36" t="s">
        <v>29</v>
      </c>
      <c r="E87" s="57">
        <v>36999.15</v>
      </c>
      <c r="F87" s="57">
        <f>F88+F90+F92</f>
        <v>21511.32</v>
      </c>
      <c r="G87" s="78">
        <f>(F87/E87)*100</f>
        <v>58.140038352232416</v>
      </c>
    </row>
    <row r="88" spans="1:7" ht="24.95" customHeight="1" x14ac:dyDescent="0.25">
      <c r="A88" s="67"/>
      <c r="B88" s="68"/>
      <c r="C88" s="69"/>
      <c r="D88" s="75" t="s">
        <v>108</v>
      </c>
      <c r="E88" s="76">
        <v>36999.15</v>
      </c>
      <c r="F88" s="76">
        <v>18999.72</v>
      </c>
      <c r="G88" s="89"/>
    </row>
    <row r="89" spans="1:7" ht="24.95" customHeight="1" x14ac:dyDescent="0.25">
      <c r="A89" s="249">
        <v>3212</v>
      </c>
      <c r="B89" s="250"/>
      <c r="C89" s="251"/>
      <c r="D89" s="131" t="s">
        <v>171</v>
      </c>
      <c r="E89" s="76"/>
      <c r="F89" s="76">
        <v>18999.72</v>
      </c>
      <c r="G89" s="89"/>
    </row>
    <row r="90" spans="1:7" ht="24.95" customHeight="1" x14ac:dyDescent="0.25">
      <c r="A90" s="67"/>
      <c r="B90" s="68"/>
      <c r="C90" s="69"/>
      <c r="D90" s="75" t="s">
        <v>109</v>
      </c>
      <c r="E90" s="76">
        <v>0</v>
      </c>
      <c r="F90" s="76">
        <v>2473.2800000000002</v>
      </c>
      <c r="G90" s="89"/>
    </row>
    <row r="91" spans="1:7" ht="24.95" customHeight="1" x14ac:dyDescent="0.25">
      <c r="A91" s="249">
        <v>3295</v>
      </c>
      <c r="B91" s="250"/>
      <c r="C91" s="251"/>
      <c r="D91" s="132" t="s">
        <v>195</v>
      </c>
      <c r="E91" s="76"/>
      <c r="F91" s="76">
        <v>2473.2800000000002</v>
      </c>
      <c r="G91" s="89"/>
    </row>
    <row r="92" spans="1:7" ht="24.95" customHeight="1" x14ac:dyDescent="0.25">
      <c r="A92" s="67"/>
      <c r="B92" s="68"/>
      <c r="C92" s="69"/>
      <c r="D92" s="75" t="s">
        <v>110</v>
      </c>
      <c r="E92" s="76">
        <v>0</v>
      </c>
      <c r="F92" s="76">
        <v>38.32</v>
      </c>
      <c r="G92" s="89"/>
    </row>
    <row r="93" spans="1:7" ht="24.95" customHeight="1" x14ac:dyDescent="0.25">
      <c r="A93" s="249">
        <v>3237</v>
      </c>
      <c r="B93" s="250"/>
      <c r="C93" s="251"/>
      <c r="D93" s="131" t="s">
        <v>184</v>
      </c>
      <c r="E93" s="76"/>
      <c r="F93" s="76">
        <v>38.32</v>
      </c>
      <c r="G93" s="89"/>
    </row>
    <row r="94" spans="1:7" s="80" customFormat="1" ht="24.95" customHeight="1" x14ac:dyDescent="0.25">
      <c r="A94" s="255" t="s">
        <v>90</v>
      </c>
      <c r="B94" s="256"/>
      <c r="C94" s="257"/>
      <c r="D94" s="77" t="s">
        <v>53</v>
      </c>
      <c r="E94" s="78">
        <f>E95</f>
        <v>161.91999999999999</v>
      </c>
      <c r="F94" s="78">
        <f t="shared" ref="F94:F95" si="8">F95</f>
        <v>0</v>
      </c>
      <c r="G94" s="78">
        <f>(F94/E94)*100</f>
        <v>0</v>
      </c>
    </row>
    <row r="95" spans="1:7" ht="24.95" customHeight="1" x14ac:dyDescent="0.25">
      <c r="A95" s="258">
        <v>3</v>
      </c>
      <c r="B95" s="259"/>
      <c r="C95" s="260"/>
      <c r="D95" s="66" t="s">
        <v>19</v>
      </c>
      <c r="E95" s="57">
        <v>161.91999999999999</v>
      </c>
      <c r="F95" s="57">
        <f t="shared" si="8"/>
        <v>0</v>
      </c>
      <c r="G95" s="57"/>
    </row>
    <row r="96" spans="1:7" ht="24.95" customHeight="1" x14ac:dyDescent="0.25">
      <c r="A96" s="252">
        <v>31</v>
      </c>
      <c r="B96" s="253"/>
      <c r="C96" s="254"/>
      <c r="D96" s="66" t="s">
        <v>119</v>
      </c>
      <c r="E96" s="57">
        <v>0</v>
      </c>
      <c r="F96" s="57">
        <v>0</v>
      </c>
      <c r="G96" s="78" t="e">
        <f>(F96/E96)*100</f>
        <v>#DIV/0!</v>
      </c>
    </row>
    <row r="97" spans="1:7" ht="24.95" customHeight="1" x14ac:dyDescent="0.25">
      <c r="A97" s="261" t="s">
        <v>67</v>
      </c>
      <c r="B97" s="262"/>
      <c r="C97" s="263"/>
      <c r="D97" s="65" t="s">
        <v>68</v>
      </c>
      <c r="E97" s="72">
        <f>E98+E102+E119+E141+E145+E166+E169+E176+E143</f>
        <v>109481.51999999999</v>
      </c>
      <c r="F97" s="72">
        <f>F98+F102+F119+F141+F145+F166+F169+F176+F143</f>
        <v>51243.520000000004</v>
      </c>
      <c r="G97" s="72"/>
    </row>
    <row r="98" spans="1:7" s="81" customFormat="1" ht="24.95" customHeight="1" x14ac:dyDescent="0.2">
      <c r="A98" s="255" t="s">
        <v>87</v>
      </c>
      <c r="B98" s="256"/>
      <c r="C98" s="257"/>
      <c r="D98" s="77" t="s">
        <v>88</v>
      </c>
      <c r="E98" s="78">
        <f>E99</f>
        <v>0</v>
      </c>
      <c r="F98" s="78">
        <f t="shared" ref="F98" si="9">F99</f>
        <v>4134.1000000000004</v>
      </c>
      <c r="G98" s="78" t="e">
        <f>(F98/E98)*100</f>
        <v>#DIV/0!</v>
      </c>
    </row>
    <row r="99" spans="1:7" ht="24.95" customHeight="1" x14ac:dyDescent="0.25">
      <c r="A99" s="258">
        <v>3</v>
      </c>
      <c r="B99" s="259"/>
      <c r="C99" s="260"/>
      <c r="D99" s="36" t="s">
        <v>19</v>
      </c>
      <c r="E99" s="57">
        <v>0</v>
      </c>
      <c r="F99" s="57">
        <v>4134.1000000000004</v>
      </c>
      <c r="G99" s="57"/>
    </row>
    <row r="100" spans="1:7" ht="24.95" customHeight="1" x14ac:dyDescent="0.25">
      <c r="A100" s="252">
        <v>32</v>
      </c>
      <c r="B100" s="253"/>
      <c r="C100" s="254"/>
      <c r="D100" s="66" t="s">
        <v>226</v>
      </c>
      <c r="E100" s="57">
        <v>0</v>
      </c>
      <c r="F100" s="57">
        <v>4134.1000000000004</v>
      </c>
      <c r="G100" s="78" t="e">
        <f>(F100/E100)*100</f>
        <v>#DIV/0!</v>
      </c>
    </row>
    <row r="101" spans="1:7" ht="36.75" customHeight="1" x14ac:dyDescent="0.25">
      <c r="A101" s="252">
        <v>37</v>
      </c>
      <c r="B101" s="253"/>
      <c r="C101" s="254"/>
      <c r="D101" s="73" t="s">
        <v>121</v>
      </c>
      <c r="E101" s="57">
        <v>0</v>
      </c>
      <c r="F101" s="57">
        <v>0</v>
      </c>
      <c r="G101" s="78" t="e">
        <f>(F101/E101)*100</f>
        <v>#DIV/0!</v>
      </c>
    </row>
    <row r="102" spans="1:7" s="81" customFormat="1" ht="24.95" customHeight="1" x14ac:dyDescent="0.2">
      <c r="A102" s="255" t="s">
        <v>112</v>
      </c>
      <c r="B102" s="256"/>
      <c r="C102" s="257"/>
      <c r="D102" s="77" t="s">
        <v>93</v>
      </c>
      <c r="E102" s="78">
        <f>E103+E118</f>
        <v>5308.91</v>
      </c>
      <c r="F102" s="78">
        <f>F103+F118</f>
        <v>1135.5999999999999</v>
      </c>
      <c r="G102" s="78">
        <f>(F102/E102)*100</f>
        <v>21.39045491447397</v>
      </c>
    </row>
    <row r="103" spans="1:7" ht="24.95" customHeight="1" x14ac:dyDescent="0.25">
      <c r="A103" s="252">
        <v>32</v>
      </c>
      <c r="B103" s="253"/>
      <c r="C103" s="254"/>
      <c r="D103" s="66" t="s">
        <v>29</v>
      </c>
      <c r="E103" s="57">
        <v>5308.91</v>
      </c>
      <c r="F103" s="57">
        <f>F104+F106+F108+F112+F114</f>
        <v>1135.5999999999999</v>
      </c>
      <c r="G103" s="78">
        <f>(F103/E103)*100</f>
        <v>21.39045491447397</v>
      </c>
    </row>
    <row r="104" spans="1:7" ht="24.95" customHeight="1" x14ac:dyDescent="0.25">
      <c r="A104" s="249">
        <v>321</v>
      </c>
      <c r="B104" s="250"/>
      <c r="C104" s="251"/>
      <c r="D104" s="131" t="s">
        <v>169</v>
      </c>
      <c r="E104" s="57"/>
      <c r="F104" s="57">
        <v>0</v>
      </c>
      <c r="G104" s="78"/>
    </row>
    <row r="105" spans="1:7" ht="24.95" customHeight="1" x14ac:dyDescent="0.25">
      <c r="A105" s="249">
        <v>3211</v>
      </c>
      <c r="B105" s="250"/>
      <c r="C105" s="251"/>
      <c r="D105" s="131" t="s">
        <v>170</v>
      </c>
      <c r="E105" s="57"/>
      <c r="F105" s="57">
        <v>0</v>
      </c>
      <c r="G105" s="78"/>
    </row>
    <row r="106" spans="1:7" ht="24.95" customHeight="1" x14ac:dyDescent="0.25">
      <c r="A106" s="249">
        <v>322</v>
      </c>
      <c r="B106" s="250"/>
      <c r="C106" s="251"/>
      <c r="D106" s="131" t="s">
        <v>174</v>
      </c>
      <c r="E106" s="57"/>
      <c r="F106" s="57">
        <v>32.64</v>
      </c>
      <c r="G106" s="78"/>
    </row>
    <row r="107" spans="1:7" ht="24.95" customHeight="1" x14ac:dyDescent="0.25">
      <c r="A107" s="249">
        <v>3224</v>
      </c>
      <c r="B107" s="250"/>
      <c r="C107" s="251"/>
      <c r="D107" s="131" t="s">
        <v>230</v>
      </c>
      <c r="E107" s="57"/>
      <c r="F107" s="57">
        <v>32.64</v>
      </c>
      <c r="G107" s="78"/>
    </row>
    <row r="108" spans="1:7" ht="24.95" customHeight="1" x14ac:dyDescent="0.25">
      <c r="A108" s="249">
        <v>323</v>
      </c>
      <c r="B108" s="250"/>
      <c r="C108" s="251"/>
      <c r="D108" s="131" t="s">
        <v>179</v>
      </c>
      <c r="E108" s="57"/>
      <c r="F108" s="57">
        <v>863.61</v>
      </c>
      <c r="G108" s="78"/>
    </row>
    <row r="109" spans="1:7" ht="24.95" customHeight="1" x14ac:dyDescent="0.25">
      <c r="A109" s="249">
        <v>3231</v>
      </c>
      <c r="B109" s="250"/>
      <c r="C109" s="251"/>
      <c r="D109" s="131" t="s">
        <v>180</v>
      </c>
      <c r="E109" s="57"/>
      <c r="F109" s="57">
        <v>200</v>
      </c>
      <c r="G109" s="78"/>
    </row>
    <row r="110" spans="1:7" ht="24.95" customHeight="1" x14ac:dyDescent="0.25">
      <c r="A110" s="249">
        <v>3232</v>
      </c>
      <c r="B110" s="250"/>
      <c r="C110" s="251"/>
      <c r="D110" s="131" t="s">
        <v>181</v>
      </c>
      <c r="E110" s="57"/>
      <c r="F110" s="57"/>
      <c r="G110" s="78"/>
    </row>
    <row r="111" spans="1:7" ht="24.95" customHeight="1" x14ac:dyDescent="0.25">
      <c r="A111" s="249">
        <v>3239</v>
      </c>
      <c r="B111" s="250"/>
      <c r="C111" s="251"/>
      <c r="D111" s="131" t="s">
        <v>186</v>
      </c>
      <c r="E111" s="57"/>
      <c r="F111" s="57">
        <v>663.61</v>
      </c>
      <c r="G111" s="78"/>
    </row>
    <row r="112" spans="1:7" ht="24.95" customHeight="1" x14ac:dyDescent="0.25">
      <c r="A112" s="249">
        <v>324</v>
      </c>
      <c r="B112" s="250"/>
      <c r="C112" s="251"/>
      <c r="D112" s="131" t="s">
        <v>191</v>
      </c>
      <c r="E112" s="57"/>
      <c r="F112" s="57">
        <v>0</v>
      </c>
      <c r="G112" s="78"/>
    </row>
    <row r="113" spans="1:7" ht="24.95" customHeight="1" x14ac:dyDescent="0.25">
      <c r="A113" s="249">
        <v>3241</v>
      </c>
      <c r="B113" s="250"/>
      <c r="C113" s="251"/>
      <c r="D113" s="131" t="s">
        <v>191</v>
      </c>
      <c r="E113" s="57"/>
      <c r="F113" s="57">
        <v>0</v>
      </c>
      <c r="G113" s="78"/>
    </row>
    <row r="114" spans="1:7" ht="24.95" customHeight="1" x14ac:dyDescent="0.25">
      <c r="A114" s="249">
        <v>329</v>
      </c>
      <c r="B114" s="250"/>
      <c r="C114" s="251"/>
      <c r="D114" s="131" t="s">
        <v>187</v>
      </c>
      <c r="E114" s="57"/>
      <c r="F114" s="57">
        <v>239.35</v>
      </c>
      <c r="G114" s="78"/>
    </row>
    <row r="115" spans="1:7" ht="24.95" customHeight="1" x14ac:dyDescent="0.25">
      <c r="A115" s="249">
        <v>3292</v>
      </c>
      <c r="B115" s="250"/>
      <c r="C115" s="251"/>
      <c r="D115" s="131" t="s">
        <v>188</v>
      </c>
      <c r="E115" s="57"/>
      <c r="F115" s="57">
        <v>0</v>
      </c>
      <c r="G115" s="78"/>
    </row>
    <row r="116" spans="1:7" ht="24.95" customHeight="1" x14ac:dyDescent="0.25">
      <c r="A116" s="249">
        <v>3293</v>
      </c>
      <c r="B116" s="250"/>
      <c r="C116" s="251"/>
      <c r="D116" s="131" t="s">
        <v>189</v>
      </c>
      <c r="E116" s="57"/>
      <c r="F116" s="57">
        <v>0</v>
      </c>
      <c r="G116" s="78"/>
    </row>
    <row r="117" spans="1:7" ht="24.95" customHeight="1" x14ac:dyDescent="0.25">
      <c r="A117" s="249">
        <v>3299</v>
      </c>
      <c r="B117" s="250"/>
      <c r="C117" s="251"/>
      <c r="D117" s="131" t="s">
        <v>187</v>
      </c>
      <c r="E117" s="57"/>
      <c r="F117" s="57">
        <v>239.35</v>
      </c>
      <c r="G117" s="78"/>
    </row>
    <row r="118" spans="1:7" ht="24.95" customHeight="1" x14ac:dyDescent="0.25">
      <c r="A118" s="252">
        <v>37</v>
      </c>
      <c r="B118" s="253"/>
      <c r="C118" s="254"/>
      <c r="D118" s="73" t="s">
        <v>44</v>
      </c>
      <c r="E118" s="57">
        <v>0</v>
      </c>
      <c r="F118" s="57">
        <v>0</v>
      </c>
      <c r="G118" s="78" t="e">
        <f>(F118/E118)*100</f>
        <v>#DIV/0!</v>
      </c>
    </row>
    <row r="119" spans="1:7" s="81" customFormat="1" ht="24.95" customHeight="1" x14ac:dyDescent="0.2">
      <c r="A119" s="255" t="s">
        <v>89</v>
      </c>
      <c r="B119" s="256"/>
      <c r="C119" s="257"/>
      <c r="D119" s="77" t="s">
        <v>122</v>
      </c>
      <c r="E119" s="78">
        <f>E120</f>
        <v>29410.09</v>
      </c>
      <c r="F119" s="78">
        <f>F120</f>
        <v>15824.669999999998</v>
      </c>
      <c r="G119" s="78">
        <f>(F119/E119)*100</f>
        <v>53.806941767264227</v>
      </c>
    </row>
    <row r="120" spans="1:7" ht="24.95" customHeight="1" x14ac:dyDescent="0.25">
      <c r="A120" s="258">
        <v>3</v>
      </c>
      <c r="B120" s="259"/>
      <c r="C120" s="260"/>
      <c r="D120" s="36" t="s">
        <v>19</v>
      </c>
      <c r="E120" s="57">
        <v>29410.09</v>
      </c>
      <c r="F120" s="57">
        <f>F121</f>
        <v>15824.669999999998</v>
      </c>
      <c r="G120" s="57"/>
    </row>
    <row r="121" spans="1:7" ht="24.95" customHeight="1" x14ac:dyDescent="0.25">
      <c r="A121" s="252">
        <v>32</v>
      </c>
      <c r="B121" s="253"/>
      <c r="C121" s="254"/>
      <c r="D121" s="66" t="s">
        <v>29</v>
      </c>
      <c r="E121" s="57">
        <v>29410.09</v>
      </c>
      <c r="F121" s="57">
        <f>F122+F124+F130+F136</f>
        <v>15824.669999999998</v>
      </c>
      <c r="G121" s="78">
        <f>(F121/E121)*100</f>
        <v>53.806941767264227</v>
      </c>
    </row>
    <row r="122" spans="1:7" ht="24.95" customHeight="1" x14ac:dyDescent="0.25">
      <c r="A122" s="249">
        <v>321</v>
      </c>
      <c r="B122" s="250"/>
      <c r="C122" s="251"/>
      <c r="D122" s="131" t="s">
        <v>169</v>
      </c>
      <c r="E122" s="57"/>
      <c r="F122" s="57">
        <v>1249.21</v>
      </c>
      <c r="G122" s="78"/>
    </row>
    <row r="123" spans="1:7" ht="24.95" customHeight="1" x14ac:dyDescent="0.25">
      <c r="A123" s="249">
        <v>3214</v>
      </c>
      <c r="B123" s="250"/>
      <c r="C123" s="251"/>
      <c r="D123" s="131" t="s">
        <v>173</v>
      </c>
      <c r="E123" s="57"/>
      <c r="F123" s="57">
        <v>1249.21</v>
      </c>
      <c r="G123" s="78"/>
    </row>
    <row r="124" spans="1:7" ht="24.95" customHeight="1" x14ac:dyDescent="0.25">
      <c r="A124" s="249">
        <v>322</v>
      </c>
      <c r="B124" s="250"/>
      <c r="C124" s="251"/>
      <c r="D124" s="131" t="s">
        <v>174</v>
      </c>
      <c r="E124" s="57"/>
      <c r="F124" s="57">
        <f>F125+F126+F127+F128+F129</f>
        <v>10372.379999999999</v>
      </c>
      <c r="G124" s="78"/>
    </row>
    <row r="125" spans="1:7" ht="24.95" customHeight="1" x14ac:dyDescent="0.25">
      <c r="A125" s="249">
        <v>3221</v>
      </c>
      <c r="B125" s="250"/>
      <c r="C125" s="251"/>
      <c r="D125" s="131" t="s">
        <v>175</v>
      </c>
      <c r="E125" s="57"/>
      <c r="F125" s="57">
        <v>430.73</v>
      </c>
      <c r="G125" s="78"/>
    </row>
    <row r="126" spans="1:7" ht="24.95" customHeight="1" x14ac:dyDescent="0.25">
      <c r="A126" s="249">
        <v>3222</v>
      </c>
      <c r="B126" s="250"/>
      <c r="C126" s="251"/>
      <c r="D126" s="131" t="s">
        <v>176</v>
      </c>
      <c r="E126" s="57"/>
      <c r="F126" s="57">
        <v>9672.85</v>
      </c>
      <c r="G126" s="78"/>
    </row>
    <row r="127" spans="1:7" ht="24.95" customHeight="1" x14ac:dyDescent="0.25">
      <c r="A127" s="249">
        <v>3223</v>
      </c>
      <c r="B127" s="250"/>
      <c r="C127" s="251"/>
      <c r="D127" s="131" t="s">
        <v>177</v>
      </c>
      <c r="E127" s="57"/>
      <c r="F127" s="57">
        <v>268.8</v>
      </c>
      <c r="G127" s="78"/>
    </row>
    <row r="128" spans="1:7" ht="24.95" customHeight="1" x14ac:dyDescent="0.25">
      <c r="A128" s="249">
        <v>3224</v>
      </c>
      <c r="B128" s="250"/>
      <c r="C128" s="251"/>
      <c r="D128" s="131" t="s">
        <v>230</v>
      </c>
      <c r="E128" s="57"/>
      <c r="F128" s="57">
        <v>0</v>
      </c>
      <c r="G128" s="78"/>
    </row>
    <row r="129" spans="1:7" ht="24.95" customHeight="1" x14ac:dyDescent="0.25">
      <c r="A129" s="249">
        <v>3225</v>
      </c>
      <c r="B129" s="250"/>
      <c r="C129" s="251"/>
      <c r="D129" s="131" t="s">
        <v>178</v>
      </c>
      <c r="E129" s="57"/>
      <c r="F129" s="57">
        <v>0</v>
      </c>
      <c r="G129" s="78"/>
    </row>
    <row r="130" spans="1:7" ht="24.95" customHeight="1" x14ac:dyDescent="0.25">
      <c r="A130" s="249">
        <v>323</v>
      </c>
      <c r="B130" s="250"/>
      <c r="C130" s="251"/>
      <c r="D130" s="131" t="s">
        <v>179</v>
      </c>
      <c r="E130" s="57"/>
      <c r="F130" s="57">
        <f>F131+F132+F133+F134+F135</f>
        <v>1857.1299999999999</v>
      </c>
      <c r="G130" s="78"/>
    </row>
    <row r="131" spans="1:7" ht="24.95" customHeight="1" x14ac:dyDescent="0.25">
      <c r="A131" s="249">
        <v>3231</v>
      </c>
      <c r="B131" s="250"/>
      <c r="C131" s="251"/>
      <c r="D131" s="131" t="s">
        <v>180</v>
      </c>
      <c r="E131" s="57"/>
      <c r="F131" s="57">
        <v>900</v>
      </c>
      <c r="G131" s="78"/>
    </row>
    <row r="132" spans="1:7" ht="24.95" customHeight="1" x14ac:dyDescent="0.25">
      <c r="A132" s="249">
        <v>3232</v>
      </c>
      <c r="B132" s="250"/>
      <c r="C132" s="251"/>
      <c r="D132" s="132" t="s">
        <v>181</v>
      </c>
      <c r="E132" s="57"/>
      <c r="F132" s="57">
        <v>0</v>
      </c>
      <c r="G132" s="78"/>
    </row>
    <row r="133" spans="1:7" ht="24.95" customHeight="1" x14ac:dyDescent="0.25">
      <c r="A133" s="249">
        <v>3236</v>
      </c>
      <c r="B133" s="250"/>
      <c r="C133" s="251"/>
      <c r="D133" s="131" t="s">
        <v>193</v>
      </c>
      <c r="E133" s="57"/>
      <c r="F133" s="57">
        <v>0</v>
      </c>
      <c r="G133" s="78"/>
    </row>
    <row r="134" spans="1:7" ht="24.95" customHeight="1" x14ac:dyDescent="0.25">
      <c r="A134" s="249">
        <v>3237</v>
      </c>
      <c r="B134" s="250"/>
      <c r="C134" s="251"/>
      <c r="D134" s="131" t="s">
        <v>184</v>
      </c>
      <c r="E134" s="57"/>
      <c r="F134" s="57">
        <v>341.85</v>
      </c>
      <c r="G134" s="78"/>
    </row>
    <row r="135" spans="1:7" ht="24.95" customHeight="1" x14ac:dyDescent="0.25">
      <c r="A135" s="249">
        <v>3239</v>
      </c>
      <c r="B135" s="250"/>
      <c r="C135" s="251"/>
      <c r="D135" s="131" t="s">
        <v>186</v>
      </c>
      <c r="E135" s="57"/>
      <c r="F135" s="57">
        <v>615.28</v>
      </c>
      <c r="G135" s="78"/>
    </row>
    <row r="136" spans="1:7" ht="24.95" customHeight="1" x14ac:dyDescent="0.25">
      <c r="A136" s="249">
        <v>329</v>
      </c>
      <c r="B136" s="250"/>
      <c r="C136" s="251"/>
      <c r="D136" s="131" t="s">
        <v>187</v>
      </c>
      <c r="E136" s="57"/>
      <c r="F136" s="57">
        <f>F137+F138+F139</f>
        <v>2345.9499999999998</v>
      </c>
      <c r="G136" s="78"/>
    </row>
    <row r="137" spans="1:7" ht="24.95" customHeight="1" x14ac:dyDescent="0.25">
      <c r="A137" s="249">
        <v>3293</v>
      </c>
      <c r="B137" s="250"/>
      <c r="C137" s="251"/>
      <c r="D137" s="131" t="s">
        <v>189</v>
      </c>
      <c r="E137" s="57"/>
      <c r="F137" s="57">
        <v>2082.25</v>
      </c>
      <c r="G137" s="78"/>
    </row>
    <row r="138" spans="1:7" ht="24.95" customHeight="1" x14ac:dyDescent="0.25">
      <c r="A138" s="249">
        <v>3294</v>
      </c>
      <c r="B138" s="250"/>
      <c r="C138" s="251"/>
      <c r="D138" s="131" t="s">
        <v>190</v>
      </c>
      <c r="E138" s="57"/>
      <c r="F138" s="57">
        <v>0</v>
      </c>
      <c r="G138" s="78"/>
    </row>
    <row r="139" spans="1:7" ht="24.95" customHeight="1" x14ac:dyDescent="0.25">
      <c r="A139" s="249">
        <v>3299</v>
      </c>
      <c r="B139" s="250"/>
      <c r="C139" s="251"/>
      <c r="D139" s="131" t="s">
        <v>187</v>
      </c>
      <c r="E139" s="57"/>
      <c r="F139" s="57">
        <v>263.7</v>
      </c>
      <c r="G139" s="78"/>
    </row>
    <row r="140" spans="1:7" ht="24.95" customHeight="1" x14ac:dyDescent="0.25">
      <c r="A140" s="252">
        <v>37</v>
      </c>
      <c r="B140" s="253"/>
      <c r="C140" s="254"/>
      <c r="D140" s="73" t="s">
        <v>44</v>
      </c>
      <c r="E140" s="57">
        <v>0</v>
      </c>
      <c r="F140" s="57">
        <v>0</v>
      </c>
      <c r="G140" s="78" t="e">
        <f>(F140/E140)*100</f>
        <v>#DIV/0!</v>
      </c>
    </row>
    <row r="141" spans="1:7" s="81" customFormat="1" ht="24.95" customHeight="1" x14ac:dyDescent="0.2">
      <c r="A141" s="255" t="s">
        <v>113</v>
      </c>
      <c r="B141" s="256"/>
      <c r="C141" s="257"/>
      <c r="D141" s="77" t="s">
        <v>95</v>
      </c>
      <c r="E141" s="78">
        <f>E142</f>
        <v>8992.1</v>
      </c>
      <c r="F141" s="78">
        <f>F142</f>
        <v>7216.64</v>
      </c>
      <c r="G141" s="78">
        <f>(F141/E141)*100</f>
        <v>80.255335238709534</v>
      </c>
    </row>
    <row r="142" spans="1:7" ht="24.95" customHeight="1" x14ac:dyDescent="0.25">
      <c r="A142" s="252">
        <v>32</v>
      </c>
      <c r="B142" s="253"/>
      <c r="C142" s="254"/>
      <c r="D142" s="66" t="s">
        <v>29</v>
      </c>
      <c r="E142" s="57">
        <v>8992.1</v>
      </c>
      <c r="F142" s="57">
        <v>7216.64</v>
      </c>
      <c r="G142" s="78">
        <f>(F142/E142)*100</f>
        <v>80.255335238709534</v>
      </c>
    </row>
    <row r="143" spans="1:7" ht="24.95" customHeight="1" x14ac:dyDescent="0.25">
      <c r="A143" s="255" t="s">
        <v>128</v>
      </c>
      <c r="B143" s="256"/>
      <c r="C143" s="257"/>
      <c r="D143" s="94" t="s">
        <v>129</v>
      </c>
      <c r="E143" s="100">
        <f>E144</f>
        <v>27836.53</v>
      </c>
      <c r="F143" s="211">
        <f>F144</f>
        <v>14598.47</v>
      </c>
      <c r="G143" s="78">
        <f>(F143/E143)*100</f>
        <v>52.443569654694741</v>
      </c>
    </row>
    <row r="144" spans="1:7" ht="24.95" customHeight="1" x14ac:dyDescent="0.25">
      <c r="A144" s="252">
        <v>32</v>
      </c>
      <c r="B144" s="253"/>
      <c r="C144" s="254"/>
      <c r="D144" s="93" t="s">
        <v>29</v>
      </c>
      <c r="E144" s="57">
        <v>27836.53</v>
      </c>
      <c r="F144" s="57">
        <v>14598.47</v>
      </c>
      <c r="G144" s="78">
        <f>(F144/E144)*100</f>
        <v>52.443569654694741</v>
      </c>
    </row>
    <row r="145" spans="1:7" s="81" customFormat="1" ht="24.95" customHeight="1" x14ac:dyDescent="0.2">
      <c r="A145" s="255" t="s">
        <v>85</v>
      </c>
      <c r="B145" s="256"/>
      <c r="C145" s="257"/>
      <c r="D145" s="77" t="s">
        <v>51</v>
      </c>
      <c r="E145" s="78">
        <f>E147+E159+E161+E165</f>
        <v>36238.729999999996</v>
      </c>
      <c r="F145" s="78">
        <f>F147+F161+F159</f>
        <v>7511.63</v>
      </c>
      <c r="G145" s="78">
        <f t="shared" ref="G145:G205" si="10">(F145/E145)*100</f>
        <v>20.728182251419959</v>
      </c>
    </row>
    <row r="146" spans="1:7" ht="24.95" customHeight="1" x14ac:dyDescent="0.25">
      <c r="A146" s="258">
        <v>3</v>
      </c>
      <c r="B146" s="259"/>
      <c r="C146" s="260"/>
      <c r="D146" s="66" t="s">
        <v>19</v>
      </c>
      <c r="E146" s="57">
        <v>0</v>
      </c>
      <c r="F146" s="57">
        <v>0</v>
      </c>
      <c r="G146" s="78"/>
    </row>
    <row r="147" spans="1:7" ht="24.95" customHeight="1" x14ac:dyDescent="0.25">
      <c r="A147" s="252">
        <v>32</v>
      </c>
      <c r="B147" s="253"/>
      <c r="C147" s="254"/>
      <c r="D147" s="36" t="s">
        <v>29</v>
      </c>
      <c r="E147" s="57">
        <v>5251.52</v>
      </c>
      <c r="F147" s="57">
        <f>F148+F150+F152+F154</f>
        <v>3493.6400000000003</v>
      </c>
      <c r="G147" s="78">
        <f t="shared" si="10"/>
        <v>66.52626287246359</v>
      </c>
    </row>
    <row r="148" spans="1:7" ht="24.95" customHeight="1" x14ac:dyDescent="0.25">
      <c r="A148" s="249">
        <v>321</v>
      </c>
      <c r="B148" s="250"/>
      <c r="C148" s="251"/>
      <c r="D148" s="131" t="s">
        <v>169</v>
      </c>
      <c r="E148" s="57"/>
      <c r="F148" s="57">
        <v>251.44</v>
      </c>
      <c r="G148" s="78"/>
    </row>
    <row r="149" spans="1:7" ht="24.95" customHeight="1" x14ac:dyDescent="0.25">
      <c r="A149" s="249">
        <v>3211</v>
      </c>
      <c r="B149" s="250"/>
      <c r="C149" s="251"/>
      <c r="D149" s="131" t="s">
        <v>170</v>
      </c>
      <c r="E149" s="57"/>
      <c r="F149" s="57">
        <v>251.44</v>
      </c>
      <c r="G149" s="78"/>
    </row>
    <row r="150" spans="1:7" ht="24.95" customHeight="1" x14ac:dyDescent="0.25">
      <c r="A150" s="249">
        <v>322</v>
      </c>
      <c r="B150" s="250"/>
      <c r="C150" s="251"/>
      <c r="D150" s="131" t="s">
        <v>174</v>
      </c>
      <c r="E150" s="57"/>
      <c r="F150" s="57">
        <v>0</v>
      </c>
      <c r="G150" s="78"/>
    </row>
    <row r="151" spans="1:7" ht="24.95" customHeight="1" x14ac:dyDescent="0.25">
      <c r="A151" s="249">
        <v>3221</v>
      </c>
      <c r="B151" s="250"/>
      <c r="C151" s="251"/>
      <c r="D151" s="131" t="s">
        <v>175</v>
      </c>
      <c r="E151" s="57"/>
      <c r="F151" s="57">
        <v>0</v>
      </c>
      <c r="G151" s="78"/>
    </row>
    <row r="152" spans="1:7" ht="24.95" customHeight="1" x14ac:dyDescent="0.25">
      <c r="A152" s="249">
        <v>323</v>
      </c>
      <c r="B152" s="250"/>
      <c r="C152" s="251"/>
      <c r="D152" s="131" t="s">
        <v>179</v>
      </c>
      <c r="E152" s="57"/>
      <c r="F152" s="57">
        <v>384.26</v>
      </c>
      <c r="G152" s="78"/>
    </row>
    <row r="153" spans="1:7" ht="24.95" customHeight="1" x14ac:dyDescent="0.25">
      <c r="A153" s="249">
        <v>3231</v>
      </c>
      <c r="B153" s="250"/>
      <c r="C153" s="251"/>
      <c r="D153" s="131" t="s">
        <v>186</v>
      </c>
      <c r="E153" s="57"/>
      <c r="F153" s="57">
        <v>384.26</v>
      </c>
      <c r="G153" s="78"/>
    </row>
    <row r="154" spans="1:7" ht="24.95" customHeight="1" x14ac:dyDescent="0.25">
      <c r="A154" s="249">
        <v>329</v>
      </c>
      <c r="B154" s="250"/>
      <c r="C154" s="251"/>
      <c r="D154" s="131" t="s">
        <v>187</v>
      </c>
      <c r="E154" s="57"/>
      <c r="F154" s="57">
        <f>F156+F158+F157</f>
        <v>2857.94</v>
      </c>
      <c r="G154" s="78"/>
    </row>
    <row r="155" spans="1:7" ht="24.95" customHeight="1" x14ac:dyDescent="0.25">
      <c r="A155" s="249">
        <v>3291</v>
      </c>
      <c r="B155" s="250"/>
      <c r="C155" s="251"/>
      <c r="D155" s="131" t="s">
        <v>194</v>
      </c>
      <c r="E155" s="57"/>
      <c r="F155" s="57">
        <v>0</v>
      </c>
      <c r="G155" s="78"/>
    </row>
    <row r="156" spans="1:7" ht="24.95" customHeight="1" x14ac:dyDescent="0.25">
      <c r="A156" s="249">
        <v>3293</v>
      </c>
      <c r="B156" s="250"/>
      <c r="C156" s="251"/>
      <c r="D156" s="131" t="s">
        <v>189</v>
      </c>
      <c r="E156" s="57"/>
      <c r="F156" s="57">
        <v>79.180000000000007</v>
      </c>
      <c r="G156" s="78"/>
    </row>
    <row r="157" spans="1:7" ht="24.95" customHeight="1" x14ac:dyDescent="0.25">
      <c r="A157" s="249">
        <v>3296</v>
      </c>
      <c r="B157" s="250"/>
      <c r="C157" s="251"/>
      <c r="D157" s="131" t="s">
        <v>227</v>
      </c>
      <c r="E157" s="57"/>
      <c r="F157" s="57">
        <v>2550.7600000000002</v>
      </c>
      <c r="G157" s="78"/>
    </row>
    <row r="158" spans="1:7" ht="24.95" customHeight="1" x14ac:dyDescent="0.25">
      <c r="A158" s="249">
        <v>3299</v>
      </c>
      <c r="B158" s="250"/>
      <c r="C158" s="251"/>
      <c r="D158" s="131" t="s">
        <v>187</v>
      </c>
      <c r="E158" s="57"/>
      <c r="F158" s="57">
        <v>228</v>
      </c>
      <c r="G158" s="78"/>
    </row>
    <row r="159" spans="1:7" ht="24.95" customHeight="1" x14ac:dyDescent="0.25">
      <c r="A159" s="216">
        <v>34</v>
      </c>
      <c r="B159" s="217"/>
      <c r="C159" s="218"/>
      <c r="D159" s="131" t="s">
        <v>228</v>
      </c>
      <c r="E159" s="57">
        <v>4777.96</v>
      </c>
      <c r="F159" s="57">
        <v>2171.8000000000002</v>
      </c>
      <c r="G159" s="78"/>
    </row>
    <row r="160" spans="1:7" ht="24.95" customHeight="1" x14ac:dyDescent="0.25">
      <c r="A160" s="249">
        <v>3433</v>
      </c>
      <c r="B160" s="250"/>
      <c r="C160" s="251"/>
      <c r="D160" s="131" t="s">
        <v>198</v>
      </c>
      <c r="E160" s="57">
        <v>0</v>
      </c>
      <c r="F160" s="57">
        <v>2171.8000000000002</v>
      </c>
      <c r="G160" s="78"/>
    </row>
    <row r="161" spans="1:7" ht="24.95" customHeight="1" x14ac:dyDescent="0.25">
      <c r="A161" s="252">
        <v>37</v>
      </c>
      <c r="B161" s="253"/>
      <c r="C161" s="254"/>
      <c r="D161" s="73" t="s">
        <v>44</v>
      </c>
      <c r="E161" s="57">
        <v>24923.62</v>
      </c>
      <c r="F161" s="57">
        <f>F163</f>
        <v>1846.19</v>
      </c>
      <c r="G161" s="78">
        <f t="shared" si="10"/>
        <v>7.4073910611700882</v>
      </c>
    </row>
    <row r="162" spans="1:7" ht="24.95" customHeight="1" x14ac:dyDescent="0.25">
      <c r="A162" s="249">
        <v>372</v>
      </c>
      <c r="B162" s="250"/>
      <c r="C162" s="251"/>
      <c r="D162" s="131" t="s">
        <v>199</v>
      </c>
      <c r="E162" s="57"/>
      <c r="F162" s="57">
        <v>0</v>
      </c>
      <c r="G162" s="78"/>
    </row>
    <row r="163" spans="1:7" ht="24.95" customHeight="1" x14ac:dyDescent="0.25">
      <c r="A163" s="249">
        <v>3721</v>
      </c>
      <c r="B163" s="250"/>
      <c r="C163" s="251"/>
      <c r="D163" s="131" t="s">
        <v>200</v>
      </c>
      <c r="E163" s="57"/>
      <c r="F163" s="57">
        <v>1846.19</v>
      </c>
      <c r="G163" s="78"/>
    </row>
    <row r="164" spans="1:7" ht="24.95" customHeight="1" x14ac:dyDescent="0.25">
      <c r="A164" s="249">
        <v>3722</v>
      </c>
      <c r="B164" s="250"/>
      <c r="C164" s="251"/>
      <c r="D164" s="131" t="s">
        <v>201</v>
      </c>
      <c r="E164" s="57"/>
      <c r="F164" s="57">
        <v>0</v>
      </c>
      <c r="G164" s="78"/>
    </row>
    <row r="165" spans="1:7" ht="24.95" customHeight="1" x14ac:dyDescent="0.25">
      <c r="A165" s="252">
        <v>38</v>
      </c>
      <c r="B165" s="253"/>
      <c r="C165" s="254"/>
      <c r="D165" s="99" t="s">
        <v>127</v>
      </c>
      <c r="E165" s="57">
        <v>1285.6300000000001</v>
      </c>
      <c r="F165" s="57">
        <v>0</v>
      </c>
      <c r="G165" s="78">
        <f t="shared" si="10"/>
        <v>0</v>
      </c>
    </row>
    <row r="166" spans="1:7" s="81" customFormat="1" ht="24.95" customHeight="1" x14ac:dyDescent="0.2">
      <c r="A166" s="255" t="s">
        <v>116</v>
      </c>
      <c r="B166" s="256"/>
      <c r="C166" s="257"/>
      <c r="D166" s="77" t="s">
        <v>96</v>
      </c>
      <c r="E166" s="78">
        <f>E167</f>
        <v>0</v>
      </c>
      <c r="F166" s="78">
        <f t="shared" ref="F166:F167" si="11">F167</f>
        <v>0</v>
      </c>
      <c r="G166" s="78" t="e">
        <f t="shared" si="10"/>
        <v>#DIV/0!</v>
      </c>
    </row>
    <row r="167" spans="1:7" ht="24.95" customHeight="1" x14ac:dyDescent="0.25">
      <c r="A167" s="258">
        <v>3</v>
      </c>
      <c r="B167" s="259"/>
      <c r="C167" s="260"/>
      <c r="D167" s="66" t="s">
        <v>19</v>
      </c>
      <c r="E167" s="57">
        <v>0</v>
      </c>
      <c r="F167" s="57">
        <f t="shared" si="11"/>
        <v>0</v>
      </c>
      <c r="G167" s="78"/>
    </row>
    <row r="168" spans="1:7" ht="24.95" customHeight="1" x14ac:dyDescent="0.25">
      <c r="A168" s="252">
        <v>32</v>
      </c>
      <c r="B168" s="253"/>
      <c r="C168" s="254"/>
      <c r="D168" s="66" t="s">
        <v>29</v>
      </c>
      <c r="E168" s="57">
        <v>0</v>
      </c>
      <c r="F168" s="57">
        <v>0</v>
      </c>
      <c r="G168" s="78" t="e">
        <f t="shared" si="10"/>
        <v>#DIV/0!</v>
      </c>
    </row>
    <row r="169" spans="1:7" s="81" customFormat="1" ht="24.95" customHeight="1" x14ac:dyDescent="0.2">
      <c r="A169" s="255" t="s">
        <v>90</v>
      </c>
      <c r="B169" s="256"/>
      <c r="C169" s="257"/>
      <c r="D169" s="77" t="s">
        <v>53</v>
      </c>
      <c r="E169" s="78">
        <f>E170</f>
        <v>1695.16</v>
      </c>
      <c r="F169" s="78">
        <f t="shared" ref="F169" si="12">F170</f>
        <v>822.41</v>
      </c>
      <c r="G169" s="78">
        <f t="shared" si="10"/>
        <v>48.515184407371571</v>
      </c>
    </row>
    <row r="170" spans="1:7" ht="24.95" customHeight="1" x14ac:dyDescent="0.25">
      <c r="A170" s="252">
        <v>32</v>
      </c>
      <c r="B170" s="253"/>
      <c r="C170" s="254"/>
      <c r="D170" s="66" t="s">
        <v>29</v>
      </c>
      <c r="E170" s="57">
        <v>1695.16</v>
      </c>
      <c r="F170" s="57">
        <f>F171+F174</f>
        <v>822.41</v>
      </c>
      <c r="G170" s="78">
        <f t="shared" si="10"/>
        <v>48.515184407371571</v>
      </c>
    </row>
    <row r="171" spans="1:7" ht="24.95" customHeight="1" x14ac:dyDescent="0.25">
      <c r="A171" s="249">
        <v>321</v>
      </c>
      <c r="B171" s="250"/>
      <c r="C171" s="251"/>
      <c r="D171" s="131" t="s">
        <v>169</v>
      </c>
      <c r="E171" s="57"/>
      <c r="F171" s="57">
        <f>F172+F173</f>
        <v>161.16</v>
      </c>
      <c r="G171" s="78"/>
    </row>
    <row r="172" spans="1:7" ht="24.95" customHeight="1" x14ac:dyDescent="0.25">
      <c r="A172" s="249">
        <v>3211</v>
      </c>
      <c r="B172" s="250"/>
      <c r="C172" s="251"/>
      <c r="D172" s="131" t="s">
        <v>170</v>
      </c>
      <c r="E172" s="57"/>
      <c r="F172" s="57">
        <v>106.16</v>
      </c>
      <c r="G172" s="78"/>
    </row>
    <row r="173" spans="1:7" ht="24.95" customHeight="1" x14ac:dyDescent="0.25">
      <c r="A173" s="249">
        <v>3221</v>
      </c>
      <c r="B173" s="250"/>
      <c r="C173" s="251"/>
      <c r="D173" s="131" t="s">
        <v>175</v>
      </c>
      <c r="E173" s="57"/>
      <c r="F173" s="57">
        <v>55</v>
      </c>
      <c r="G173" s="78"/>
    </row>
    <row r="174" spans="1:7" ht="24.95" customHeight="1" x14ac:dyDescent="0.25">
      <c r="A174" s="220">
        <v>323</v>
      </c>
      <c r="B174" s="221"/>
      <c r="C174" s="222"/>
      <c r="D174" s="131" t="s">
        <v>179</v>
      </c>
      <c r="E174" s="57"/>
      <c r="F174" s="57">
        <f>F175</f>
        <v>661.25</v>
      </c>
      <c r="G174" s="78"/>
    </row>
    <row r="175" spans="1:7" ht="24.95" customHeight="1" x14ac:dyDescent="0.25">
      <c r="A175" s="249">
        <v>3231</v>
      </c>
      <c r="B175" s="250"/>
      <c r="C175" s="251"/>
      <c r="D175" s="131" t="s">
        <v>180</v>
      </c>
      <c r="E175" s="57"/>
      <c r="F175" s="57">
        <v>661.25</v>
      </c>
      <c r="G175" s="78"/>
    </row>
    <row r="176" spans="1:7" s="80" customFormat="1" ht="24.95" customHeight="1" x14ac:dyDescent="0.25">
      <c r="A176" s="255" t="s">
        <v>120</v>
      </c>
      <c r="B176" s="256"/>
      <c r="C176" s="257"/>
      <c r="D176" s="82" t="s">
        <v>98</v>
      </c>
      <c r="E176" s="78">
        <f>E177</f>
        <v>0</v>
      </c>
      <c r="F176" s="78">
        <f t="shared" ref="F176" si="13">F177</f>
        <v>0</v>
      </c>
      <c r="G176" s="78" t="e">
        <f t="shared" si="10"/>
        <v>#DIV/0!</v>
      </c>
    </row>
    <row r="177" spans="1:7" ht="24.95" customHeight="1" x14ac:dyDescent="0.25">
      <c r="A177" s="252">
        <v>32</v>
      </c>
      <c r="B177" s="253"/>
      <c r="C177" s="254"/>
      <c r="D177" s="66" t="s">
        <v>29</v>
      </c>
      <c r="E177" s="57">
        <v>0</v>
      </c>
      <c r="F177" s="57">
        <v>0</v>
      </c>
      <c r="G177" s="78" t="e">
        <f t="shared" si="10"/>
        <v>#DIV/0!</v>
      </c>
    </row>
    <row r="178" spans="1:7" ht="24.95" customHeight="1" x14ac:dyDescent="0.25">
      <c r="A178" s="261" t="s">
        <v>69</v>
      </c>
      <c r="B178" s="262"/>
      <c r="C178" s="263"/>
      <c r="D178" s="65" t="s">
        <v>70</v>
      </c>
      <c r="E178" s="72">
        <f>E180+E182+E184</f>
        <v>0</v>
      </c>
      <c r="F178" s="72">
        <f>F180+F182+F184</f>
        <v>0</v>
      </c>
      <c r="G178" s="72"/>
    </row>
    <row r="179" spans="1:7" s="81" customFormat="1" ht="24.95" customHeight="1" x14ac:dyDescent="0.2">
      <c r="A179" s="255" t="s">
        <v>87</v>
      </c>
      <c r="B179" s="256"/>
      <c r="C179" s="257"/>
      <c r="D179" s="101" t="s">
        <v>52</v>
      </c>
      <c r="E179" s="78">
        <f>E180</f>
        <v>0</v>
      </c>
      <c r="F179" s="78">
        <f>F180</f>
        <v>0</v>
      </c>
      <c r="G179" s="78" t="e">
        <f t="shared" si="10"/>
        <v>#DIV/0!</v>
      </c>
    </row>
    <row r="180" spans="1:7" ht="24.95" customHeight="1" x14ac:dyDescent="0.25">
      <c r="A180" s="252">
        <v>34</v>
      </c>
      <c r="B180" s="253"/>
      <c r="C180" s="254"/>
      <c r="D180" s="66" t="s">
        <v>43</v>
      </c>
      <c r="E180" s="57">
        <v>0</v>
      </c>
      <c r="F180" s="57">
        <v>0</v>
      </c>
      <c r="G180" s="78" t="e">
        <f t="shared" si="10"/>
        <v>#DIV/0!</v>
      </c>
    </row>
    <row r="181" spans="1:7" s="81" customFormat="1" ht="24.95" customHeight="1" x14ac:dyDescent="0.2">
      <c r="A181" s="255" t="s">
        <v>112</v>
      </c>
      <c r="B181" s="256"/>
      <c r="C181" s="257"/>
      <c r="D181" s="101" t="s">
        <v>93</v>
      </c>
      <c r="E181" s="78">
        <f>E182</f>
        <v>0</v>
      </c>
      <c r="F181" s="78">
        <f>F182</f>
        <v>0</v>
      </c>
      <c r="G181" s="78" t="e">
        <f t="shared" si="10"/>
        <v>#DIV/0!</v>
      </c>
    </row>
    <row r="182" spans="1:7" ht="24.95" customHeight="1" x14ac:dyDescent="0.25">
      <c r="A182" s="252">
        <v>34</v>
      </c>
      <c r="B182" s="253"/>
      <c r="C182" s="254"/>
      <c r="D182" s="66" t="s">
        <v>43</v>
      </c>
      <c r="E182" s="57">
        <v>0</v>
      </c>
      <c r="F182" s="57">
        <v>0</v>
      </c>
      <c r="G182" s="78" t="e">
        <f t="shared" si="10"/>
        <v>#DIV/0!</v>
      </c>
    </row>
    <row r="183" spans="1:7" s="81" customFormat="1" ht="24.95" customHeight="1" x14ac:dyDescent="0.2">
      <c r="A183" s="255" t="s">
        <v>89</v>
      </c>
      <c r="B183" s="256"/>
      <c r="C183" s="257"/>
      <c r="D183" s="101" t="s">
        <v>111</v>
      </c>
      <c r="E183" s="78">
        <f>E184</f>
        <v>0</v>
      </c>
      <c r="F183" s="78">
        <f>F184</f>
        <v>0</v>
      </c>
      <c r="G183" s="78" t="e">
        <f t="shared" si="10"/>
        <v>#DIV/0!</v>
      </c>
    </row>
    <row r="184" spans="1:7" ht="24.95" customHeight="1" x14ac:dyDescent="0.25">
      <c r="A184" s="252">
        <v>34</v>
      </c>
      <c r="B184" s="253"/>
      <c r="C184" s="254"/>
      <c r="D184" s="66" t="s">
        <v>43</v>
      </c>
      <c r="E184" s="57">
        <v>0</v>
      </c>
      <c r="F184" s="57">
        <v>0</v>
      </c>
      <c r="G184" s="78" t="e">
        <f t="shared" si="10"/>
        <v>#DIV/0!</v>
      </c>
    </row>
    <row r="185" spans="1:7" ht="24.95" customHeight="1" x14ac:dyDescent="0.25">
      <c r="A185" s="261" t="s">
        <v>71</v>
      </c>
      <c r="B185" s="262"/>
      <c r="C185" s="263"/>
      <c r="D185" s="65" t="s">
        <v>72</v>
      </c>
      <c r="E185" s="72">
        <f>E186+E189+E192+E196+E203+E200</f>
        <v>23336.78</v>
      </c>
      <c r="F185" s="72">
        <f>F187+F189+F192+F196+F203+F200</f>
        <v>15613.81</v>
      </c>
      <c r="G185" s="72"/>
    </row>
    <row r="186" spans="1:7" s="81" customFormat="1" ht="24.95" customHeight="1" x14ac:dyDescent="0.2">
      <c r="A186" s="255" t="s">
        <v>87</v>
      </c>
      <c r="B186" s="256"/>
      <c r="C186" s="257"/>
      <c r="D186" s="101" t="s">
        <v>52</v>
      </c>
      <c r="E186" s="78">
        <f>E187</f>
        <v>942.61</v>
      </c>
      <c r="F186" s="78">
        <f>F187</f>
        <v>2881.03</v>
      </c>
      <c r="G186" s="78">
        <f t="shared" si="10"/>
        <v>305.64390362928464</v>
      </c>
    </row>
    <row r="187" spans="1:7" ht="24.95" customHeight="1" x14ac:dyDescent="0.25">
      <c r="A187" s="252">
        <v>42</v>
      </c>
      <c r="B187" s="253"/>
      <c r="C187" s="254"/>
      <c r="D187" s="66" t="s">
        <v>37</v>
      </c>
      <c r="E187" s="57">
        <v>942.61</v>
      </c>
      <c r="F187" s="57">
        <v>2881.03</v>
      </c>
      <c r="G187" s="78">
        <f t="shared" si="10"/>
        <v>305.64390362928464</v>
      </c>
    </row>
    <row r="188" spans="1:7" s="81" customFormat="1" ht="24.95" customHeight="1" x14ac:dyDescent="0.2">
      <c r="A188" s="255" t="s">
        <v>112</v>
      </c>
      <c r="B188" s="256"/>
      <c r="C188" s="257"/>
      <c r="D188" s="101" t="s">
        <v>93</v>
      </c>
      <c r="E188" s="78">
        <f>E189</f>
        <v>4257.3900000000003</v>
      </c>
      <c r="F188" s="78">
        <f>F189</f>
        <v>1257.1500000000001</v>
      </c>
      <c r="G188" s="78">
        <f t="shared" si="10"/>
        <v>29.5286548801026</v>
      </c>
    </row>
    <row r="189" spans="1:7" ht="24.95" customHeight="1" x14ac:dyDescent="0.25">
      <c r="A189" s="252">
        <v>42</v>
      </c>
      <c r="B189" s="253"/>
      <c r="C189" s="254"/>
      <c r="D189" s="66" t="s">
        <v>37</v>
      </c>
      <c r="E189" s="57">
        <v>4257.3900000000003</v>
      </c>
      <c r="F189" s="57">
        <v>1257.1500000000001</v>
      </c>
      <c r="G189" s="78">
        <f t="shared" si="10"/>
        <v>29.5286548801026</v>
      </c>
    </row>
    <row r="190" spans="1:7" ht="24.95" customHeight="1" x14ac:dyDescent="0.25">
      <c r="A190" s="249">
        <v>4221</v>
      </c>
      <c r="B190" s="250"/>
      <c r="C190" s="251"/>
      <c r="D190" s="132" t="s">
        <v>203</v>
      </c>
      <c r="E190" s="57"/>
      <c r="F190" s="57">
        <v>0</v>
      </c>
      <c r="G190" s="78"/>
    </row>
    <row r="191" spans="1:7" s="81" customFormat="1" ht="24.95" customHeight="1" x14ac:dyDescent="0.2">
      <c r="A191" s="255" t="s">
        <v>89</v>
      </c>
      <c r="B191" s="256"/>
      <c r="C191" s="257"/>
      <c r="D191" s="101" t="s">
        <v>111</v>
      </c>
      <c r="E191" s="78">
        <f>E192</f>
        <v>11516</v>
      </c>
      <c r="F191" s="78">
        <f>F192</f>
        <v>10258.129999999999</v>
      </c>
      <c r="G191" s="78">
        <f t="shared" si="10"/>
        <v>89.077196943383115</v>
      </c>
    </row>
    <row r="192" spans="1:7" ht="24.95" customHeight="1" x14ac:dyDescent="0.25">
      <c r="A192" s="252">
        <v>42</v>
      </c>
      <c r="B192" s="253"/>
      <c r="C192" s="254"/>
      <c r="D192" s="66" t="s">
        <v>37</v>
      </c>
      <c r="E192" s="57">
        <v>11516</v>
      </c>
      <c r="F192" s="57">
        <f>F193+F194</f>
        <v>10258.129999999999</v>
      </c>
      <c r="G192" s="78">
        <f t="shared" si="10"/>
        <v>89.077196943383115</v>
      </c>
    </row>
    <row r="193" spans="1:7" ht="24.95" customHeight="1" x14ac:dyDescent="0.25">
      <c r="A193" s="249">
        <v>4211</v>
      </c>
      <c r="B193" s="250"/>
      <c r="C193" s="251"/>
      <c r="D193" s="75" t="s">
        <v>203</v>
      </c>
      <c r="E193" s="57"/>
      <c r="F193" s="57">
        <v>0</v>
      </c>
      <c r="G193" s="78"/>
    </row>
    <row r="194" spans="1:7" ht="24.95" customHeight="1" x14ac:dyDescent="0.25">
      <c r="A194" s="249">
        <v>4227</v>
      </c>
      <c r="B194" s="250"/>
      <c r="C194" s="251"/>
      <c r="D194" s="132" t="s">
        <v>204</v>
      </c>
      <c r="E194" s="57"/>
      <c r="F194" s="57">
        <v>10258.129999999999</v>
      </c>
      <c r="G194" s="78"/>
    </row>
    <row r="195" spans="1:7" s="81" customFormat="1" ht="24.95" customHeight="1" x14ac:dyDescent="0.2">
      <c r="A195" s="255" t="s">
        <v>113</v>
      </c>
      <c r="B195" s="256"/>
      <c r="C195" s="257"/>
      <c r="D195" s="101" t="s">
        <v>95</v>
      </c>
      <c r="E195" s="78">
        <f>E196</f>
        <v>1284</v>
      </c>
      <c r="F195" s="78">
        <f>F196</f>
        <v>1217.5</v>
      </c>
      <c r="G195" s="78">
        <f t="shared" si="10"/>
        <v>94.820872274143298</v>
      </c>
    </row>
    <row r="196" spans="1:7" ht="24.95" customHeight="1" x14ac:dyDescent="0.25">
      <c r="A196" s="252">
        <v>42</v>
      </c>
      <c r="B196" s="253"/>
      <c r="C196" s="254"/>
      <c r="D196" s="66" t="s">
        <v>37</v>
      </c>
      <c r="E196" s="57">
        <v>1284</v>
      </c>
      <c r="F196" s="57">
        <v>1217.5</v>
      </c>
      <c r="G196" s="78">
        <f t="shared" si="10"/>
        <v>94.820872274143298</v>
      </c>
    </row>
    <row r="197" spans="1:7" ht="24.95" customHeight="1" x14ac:dyDescent="0.25">
      <c r="A197" s="249">
        <v>4221</v>
      </c>
      <c r="B197" s="250"/>
      <c r="C197" s="251"/>
      <c r="D197" s="132" t="s">
        <v>203</v>
      </c>
      <c r="E197" s="57">
        <v>1284</v>
      </c>
      <c r="F197" s="57">
        <v>1217.5</v>
      </c>
      <c r="G197" s="78"/>
    </row>
    <row r="198" spans="1:7" ht="24.95" customHeight="1" x14ac:dyDescent="0.25">
      <c r="A198" s="249">
        <v>4227</v>
      </c>
      <c r="B198" s="250"/>
      <c r="C198" s="251"/>
      <c r="D198" s="131" t="s">
        <v>204</v>
      </c>
      <c r="E198" s="57"/>
      <c r="F198" s="57">
        <v>0</v>
      </c>
      <c r="G198" s="78"/>
    </row>
    <row r="199" spans="1:7" s="212" customFormat="1" ht="24.95" customHeight="1" x14ac:dyDescent="0.2">
      <c r="A199" s="255" t="s">
        <v>90</v>
      </c>
      <c r="B199" s="256"/>
      <c r="C199" s="257"/>
      <c r="D199" s="101" t="s">
        <v>53</v>
      </c>
      <c r="E199" s="211">
        <f>E200</f>
        <v>0</v>
      </c>
      <c r="F199" s="211">
        <f>F200</f>
        <v>0</v>
      </c>
      <c r="G199" s="78" t="e">
        <f t="shared" si="10"/>
        <v>#DIV/0!</v>
      </c>
    </row>
    <row r="200" spans="1:7" ht="24.95" customHeight="1" x14ac:dyDescent="0.25">
      <c r="A200" s="252">
        <v>42</v>
      </c>
      <c r="B200" s="253"/>
      <c r="C200" s="254"/>
      <c r="D200" s="93" t="s">
        <v>37</v>
      </c>
      <c r="E200" s="57">
        <v>0</v>
      </c>
      <c r="F200" s="57">
        <v>0</v>
      </c>
      <c r="G200" s="78" t="e">
        <f t="shared" si="10"/>
        <v>#DIV/0!</v>
      </c>
    </row>
    <row r="201" spans="1:7" ht="24.95" customHeight="1" x14ac:dyDescent="0.25">
      <c r="A201" s="249">
        <v>4223</v>
      </c>
      <c r="B201" s="250"/>
      <c r="C201" s="251"/>
      <c r="D201" s="133" t="s">
        <v>205</v>
      </c>
      <c r="E201" s="57"/>
      <c r="F201" s="57">
        <v>0</v>
      </c>
      <c r="G201" s="78"/>
    </row>
    <row r="202" spans="1:7" s="81" customFormat="1" ht="24.95" customHeight="1" x14ac:dyDescent="0.2">
      <c r="A202" s="255" t="s">
        <v>85</v>
      </c>
      <c r="B202" s="256"/>
      <c r="C202" s="257"/>
      <c r="D202" s="101" t="s">
        <v>51</v>
      </c>
      <c r="E202" s="78">
        <f>E203</f>
        <v>5336.78</v>
      </c>
      <c r="F202" s="78">
        <f>F203</f>
        <v>0</v>
      </c>
      <c r="G202" s="78">
        <f t="shared" si="10"/>
        <v>0</v>
      </c>
    </row>
    <row r="203" spans="1:7" ht="24.95" customHeight="1" x14ac:dyDescent="0.25">
      <c r="A203" s="252">
        <v>42</v>
      </c>
      <c r="B203" s="253"/>
      <c r="C203" s="254"/>
      <c r="D203" s="66" t="s">
        <v>37</v>
      </c>
      <c r="E203" s="57">
        <f>E204+E205</f>
        <v>5336.78</v>
      </c>
      <c r="F203" s="57">
        <f>F204+F205</f>
        <v>0</v>
      </c>
      <c r="G203" s="78">
        <f t="shared" si="10"/>
        <v>0</v>
      </c>
    </row>
    <row r="204" spans="1:7" ht="24.95" customHeight="1" x14ac:dyDescent="0.25">
      <c r="A204" s="67"/>
      <c r="B204" s="68"/>
      <c r="C204" s="69"/>
      <c r="D204" s="75" t="s">
        <v>114</v>
      </c>
      <c r="E204" s="76">
        <v>663.61</v>
      </c>
      <c r="F204" s="76"/>
      <c r="G204" s="78">
        <f t="shared" si="10"/>
        <v>0</v>
      </c>
    </row>
    <row r="205" spans="1:7" ht="24.95" customHeight="1" x14ac:dyDescent="0.25">
      <c r="A205" s="252"/>
      <c r="B205" s="253"/>
      <c r="C205" s="254"/>
      <c r="D205" s="75" t="s">
        <v>115</v>
      </c>
      <c r="E205" s="76">
        <v>4673.17</v>
      </c>
      <c r="F205" s="76">
        <v>0</v>
      </c>
      <c r="G205" s="78">
        <f t="shared" si="10"/>
        <v>0</v>
      </c>
    </row>
    <row r="206" spans="1:7" ht="24.95" customHeight="1" x14ac:dyDescent="0.25">
      <c r="A206" s="249">
        <v>4241</v>
      </c>
      <c r="B206" s="250"/>
      <c r="C206" s="251"/>
      <c r="D206" s="132" t="s">
        <v>207</v>
      </c>
      <c r="E206" s="76"/>
      <c r="F206" s="76">
        <v>0</v>
      </c>
      <c r="G206" s="78"/>
    </row>
    <row r="207" spans="1:7" ht="24.95" customHeight="1" x14ac:dyDescent="0.25">
      <c r="A207" s="264" t="s">
        <v>73</v>
      </c>
      <c r="B207" s="265"/>
      <c r="C207" s="266"/>
      <c r="D207" s="71" t="s">
        <v>74</v>
      </c>
      <c r="E207" s="74">
        <f>E208+E213+E226+E230+E246+E280+E285</f>
        <v>287719.77</v>
      </c>
      <c r="F207" s="74">
        <f>F208+F213+F226+F230+F246+F280+F285</f>
        <v>143514.62000000002</v>
      </c>
      <c r="G207" s="74"/>
    </row>
    <row r="208" spans="1:7" ht="31.9" customHeight="1" x14ac:dyDescent="0.25">
      <c r="A208" s="261" t="s">
        <v>75</v>
      </c>
      <c r="B208" s="262"/>
      <c r="C208" s="263"/>
      <c r="D208" s="65" t="s">
        <v>232</v>
      </c>
      <c r="E208" s="72">
        <f>E210</f>
        <v>663.61</v>
      </c>
      <c r="F208" s="72">
        <f t="shared" ref="F208" si="14">F210</f>
        <v>0</v>
      </c>
      <c r="G208" s="72"/>
    </row>
    <row r="209" spans="1:7" s="80" customFormat="1" ht="24.95" customHeight="1" x14ac:dyDescent="0.25">
      <c r="A209" s="255" t="s">
        <v>86</v>
      </c>
      <c r="B209" s="256"/>
      <c r="C209" s="257"/>
      <c r="D209" s="77" t="s">
        <v>17</v>
      </c>
      <c r="E209" s="78">
        <f>E210</f>
        <v>663.61</v>
      </c>
      <c r="F209" s="78">
        <f t="shared" ref="F209" si="15">F210</f>
        <v>0</v>
      </c>
      <c r="G209" s="78">
        <f t="shared" ref="G209" si="16">(F209/E209)*100</f>
        <v>0</v>
      </c>
    </row>
    <row r="210" spans="1:7" ht="24.95" customHeight="1" x14ac:dyDescent="0.25">
      <c r="A210" s="258">
        <v>3</v>
      </c>
      <c r="B210" s="259"/>
      <c r="C210" s="260"/>
      <c r="D210" s="26" t="s">
        <v>19</v>
      </c>
      <c r="E210" s="57">
        <v>663.61</v>
      </c>
      <c r="F210" s="57">
        <f>F212</f>
        <v>0</v>
      </c>
      <c r="G210" s="57"/>
    </row>
    <row r="211" spans="1:7" ht="24.95" customHeight="1" x14ac:dyDescent="0.25">
      <c r="A211" s="252">
        <v>32</v>
      </c>
      <c r="B211" s="253"/>
      <c r="C211" s="254"/>
      <c r="D211" s="93" t="s">
        <v>29</v>
      </c>
      <c r="E211" s="57">
        <v>663.61</v>
      </c>
      <c r="F211" s="57">
        <v>0</v>
      </c>
      <c r="G211" s="78">
        <f t="shared" ref="G211:G216" si="17">(F211/E211)*100</f>
        <v>0</v>
      </c>
    </row>
    <row r="212" spans="1:7" ht="24.95" customHeight="1" x14ac:dyDescent="0.25">
      <c r="A212" s="252">
        <v>37</v>
      </c>
      <c r="B212" s="253"/>
      <c r="C212" s="254"/>
      <c r="D212" s="73" t="s">
        <v>44</v>
      </c>
      <c r="E212" s="57">
        <v>0</v>
      </c>
      <c r="F212" s="57">
        <v>0</v>
      </c>
      <c r="G212" s="78">
        <v>0</v>
      </c>
    </row>
    <row r="213" spans="1:7" ht="24.95" customHeight="1" x14ac:dyDescent="0.25">
      <c r="A213" s="261" t="s">
        <v>76</v>
      </c>
      <c r="B213" s="262"/>
      <c r="C213" s="263"/>
      <c r="D213" s="65" t="s">
        <v>77</v>
      </c>
      <c r="E213" s="72">
        <f>E215</f>
        <v>81320.98</v>
      </c>
      <c r="F213" s="72">
        <f t="shared" ref="F213" si="18">F215</f>
        <v>42576.490000000005</v>
      </c>
      <c r="G213" s="72"/>
    </row>
    <row r="214" spans="1:7" s="80" customFormat="1" ht="24.95" customHeight="1" x14ac:dyDescent="0.25">
      <c r="A214" s="255" t="s">
        <v>86</v>
      </c>
      <c r="B214" s="256"/>
      <c r="C214" s="257"/>
      <c r="D214" s="77" t="s">
        <v>17</v>
      </c>
      <c r="E214" s="78">
        <f>E215</f>
        <v>81320.98</v>
      </c>
      <c r="F214" s="78">
        <f>F215</f>
        <v>42576.490000000005</v>
      </c>
      <c r="G214" s="78">
        <f t="shared" si="17"/>
        <v>52.356095561071704</v>
      </c>
    </row>
    <row r="215" spans="1:7" ht="24.95" customHeight="1" x14ac:dyDescent="0.25">
      <c r="A215" s="258">
        <v>3</v>
      </c>
      <c r="B215" s="259"/>
      <c r="C215" s="260"/>
      <c r="D215" s="36" t="s">
        <v>19</v>
      </c>
      <c r="E215" s="57">
        <f>E216+E223</f>
        <v>81320.98</v>
      </c>
      <c r="F215" s="57">
        <f>F216+F223</f>
        <v>42576.490000000005</v>
      </c>
      <c r="G215" s="57"/>
    </row>
    <row r="216" spans="1:7" ht="24.95" customHeight="1" x14ac:dyDescent="0.25">
      <c r="A216" s="252">
        <v>31</v>
      </c>
      <c r="B216" s="253"/>
      <c r="C216" s="254"/>
      <c r="D216" s="36" t="s">
        <v>20</v>
      </c>
      <c r="E216" s="57">
        <v>80657.37</v>
      </c>
      <c r="F216" s="57">
        <f>F217+F221</f>
        <v>42293.090000000004</v>
      </c>
      <c r="G216" s="78">
        <f t="shared" si="17"/>
        <v>52.435493495510713</v>
      </c>
    </row>
    <row r="217" spans="1:7" ht="24.95" customHeight="1" x14ac:dyDescent="0.25">
      <c r="A217" s="249">
        <v>311</v>
      </c>
      <c r="B217" s="250"/>
      <c r="C217" s="251"/>
      <c r="D217" s="131" t="s">
        <v>164</v>
      </c>
      <c r="E217" s="57"/>
      <c r="F217" s="57">
        <v>36303.120000000003</v>
      </c>
      <c r="G217" s="58"/>
    </row>
    <row r="218" spans="1:7" ht="24.95" customHeight="1" x14ac:dyDescent="0.25">
      <c r="A218" s="249">
        <v>3111</v>
      </c>
      <c r="B218" s="250"/>
      <c r="C218" s="251"/>
      <c r="D218" s="131" t="s">
        <v>165</v>
      </c>
      <c r="E218" s="57"/>
      <c r="F218" s="57">
        <v>36303.120000000003</v>
      </c>
      <c r="G218" s="58"/>
    </row>
    <row r="219" spans="1:7" ht="24.95" customHeight="1" x14ac:dyDescent="0.25">
      <c r="A219" s="249">
        <v>312</v>
      </c>
      <c r="B219" s="250"/>
      <c r="C219" s="251"/>
      <c r="D219" s="131" t="s">
        <v>166</v>
      </c>
      <c r="E219" s="57"/>
      <c r="F219" s="57">
        <v>0</v>
      </c>
      <c r="G219" s="58"/>
    </row>
    <row r="220" spans="1:7" ht="24.95" customHeight="1" x14ac:dyDescent="0.25">
      <c r="A220" s="249">
        <v>3121</v>
      </c>
      <c r="B220" s="250"/>
      <c r="C220" s="251"/>
      <c r="D220" s="131" t="s">
        <v>166</v>
      </c>
      <c r="E220" s="57"/>
      <c r="F220" s="57">
        <v>0</v>
      </c>
      <c r="G220" s="58"/>
    </row>
    <row r="221" spans="1:7" ht="24.95" customHeight="1" x14ac:dyDescent="0.25">
      <c r="A221" s="249">
        <v>313</v>
      </c>
      <c r="B221" s="250"/>
      <c r="C221" s="251"/>
      <c r="D221" s="131" t="s">
        <v>167</v>
      </c>
      <c r="E221" s="57"/>
      <c r="F221" s="57">
        <v>5989.97</v>
      </c>
      <c r="G221" s="58"/>
    </row>
    <row r="222" spans="1:7" ht="24.95" customHeight="1" x14ac:dyDescent="0.25">
      <c r="A222" s="249">
        <v>3132</v>
      </c>
      <c r="B222" s="250"/>
      <c r="C222" s="251"/>
      <c r="D222" s="131" t="s">
        <v>168</v>
      </c>
      <c r="E222" s="57"/>
      <c r="F222" s="57">
        <v>5989.97</v>
      </c>
      <c r="G222" s="58"/>
    </row>
    <row r="223" spans="1:7" ht="24.95" customHeight="1" x14ac:dyDescent="0.25">
      <c r="A223" s="252">
        <v>32</v>
      </c>
      <c r="B223" s="253"/>
      <c r="C223" s="254"/>
      <c r="D223" s="36" t="s">
        <v>105</v>
      </c>
      <c r="E223" s="57">
        <v>663.61</v>
      </c>
      <c r="F223" s="57">
        <f>F224</f>
        <v>283.39999999999998</v>
      </c>
      <c r="G223" s="78">
        <f t="shared" ref="G223" si="19">(F223/E223)*100</f>
        <v>42.705806121065073</v>
      </c>
    </row>
    <row r="224" spans="1:7" ht="24.95" customHeight="1" x14ac:dyDescent="0.25">
      <c r="A224" s="249">
        <v>321</v>
      </c>
      <c r="B224" s="250"/>
      <c r="C224" s="251"/>
      <c r="D224" s="131" t="s">
        <v>169</v>
      </c>
      <c r="E224" s="57"/>
      <c r="F224" s="57">
        <f>F225</f>
        <v>283.39999999999998</v>
      </c>
      <c r="G224" s="58"/>
    </row>
    <row r="225" spans="1:7" ht="24.95" customHeight="1" x14ac:dyDescent="0.25">
      <c r="A225" s="249">
        <v>3212</v>
      </c>
      <c r="B225" s="250"/>
      <c r="C225" s="251"/>
      <c r="D225" s="131" t="s">
        <v>171</v>
      </c>
      <c r="E225" s="57"/>
      <c r="F225" s="57">
        <v>283.39999999999998</v>
      </c>
      <c r="G225" s="58"/>
    </row>
    <row r="226" spans="1:7" ht="30.6" customHeight="1" x14ac:dyDescent="0.25">
      <c r="A226" s="261" t="s">
        <v>78</v>
      </c>
      <c r="B226" s="262"/>
      <c r="C226" s="263"/>
      <c r="D226" s="65" t="s">
        <v>104</v>
      </c>
      <c r="E226" s="72">
        <f>E228</f>
        <v>33180.699999999997</v>
      </c>
      <c r="F226" s="72">
        <f t="shared" ref="F226" si="20">F228</f>
        <v>0</v>
      </c>
      <c r="G226" s="72"/>
    </row>
    <row r="227" spans="1:7" s="80" customFormat="1" ht="24.95" customHeight="1" x14ac:dyDescent="0.25">
      <c r="A227" s="255" t="s">
        <v>86</v>
      </c>
      <c r="B227" s="256"/>
      <c r="C227" s="257"/>
      <c r="D227" s="77" t="s">
        <v>17</v>
      </c>
      <c r="E227" s="78">
        <f>E228</f>
        <v>33180.699999999997</v>
      </c>
      <c r="F227" s="78">
        <f t="shared" ref="F227:F228" si="21">F228</f>
        <v>0</v>
      </c>
      <c r="G227" s="78">
        <f t="shared" ref="G227" si="22">(F227/E227)*100</f>
        <v>0</v>
      </c>
    </row>
    <row r="228" spans="1:7" ht="24.95" customHeight="1" x14ac:dyDescent="0.25">
      <c r="A228" s="258">
        <v>3</v>
      </c>
      <c r="B228" s="259"/>
      <c r="C228" s="260"/>
      <c r="D228" s="36" t="s">
        <v>19</v>
      </c>
      <c r="E228" s="57">
        <v>33180.699999999997</v>
      </c>
      <c r="F228" s="57">
        <f t="shared" si="21"/>
        <v>0</v>
      </c>
      <c r="G228" s="57"/>
    </row>
    <row r="229" spans="1:7" ht="27.6" customHeight="1" x14ac:dyDescent="0.25">
      <c r="A229" s="252">
        <v>37</v>
      </c>
      <c r="B229" s="253"/>
      <c r="C229" s="254"/>
      <c r="D229" s="73" t="s">
        <v>44</v>
      </c>
      <c r="E229" s="57">
        <v>33180.699999999997</v>
      </c>
      <c r="F229" s="57"/>
      <c r="G229" s="78">
        <f t="shared" ref="G229:G233" si="23">(F229/E229)*100</f>
        <v>0</v>
      </c>
    </row>
    <row r="230" spans="1:7" ht="24.95" customHeight="1" x14ac:dyDescent="0.25">
      <c r="A230" s="261" t="s">
        <v>79</v>
      </c>
      <c r="B230" s="262"/>
      <c r="C230" s="263"/>
      <c r="D230" s="65" t="s">
        <v>103</v>
      </c>
      <c r="E230" s="98">
        <f>E231+E236+E241</f>
        <v>93744.700000000012</v>
      </c>
      <c r="F230" s="72">
        <f>F231+F236+F241</f>
        <v>56084.850000000006</v>
      </c>
      <c r="G230" s="72"/>
    </row>
    <row r="231" spans="1:7" ht="24.95" customHeight="1" x14ac:dyDescent="0.25">
      <c r="A231" s="255" t="s">
        <v>86</v>
      </c>
      <c r="B231" s="256"/>
      <c r="C231" s="257"/>
      <c r="D231" s="94" t="s">
        <v>17</v>
      </c>
      <c r="E231" s="97">
        <f>E232</f>
        <v>2125.5300000000002</v>
      </c>
      <c r="F231" s="209">
        <f>F232</f>
        <v>1113.3499999999999</v>
      </c>
      <c r="G231" s="78">
        <f t="shared" si="23"/>
        <v>52.379877018908218</v>
      </c>
    </row>
    <row r="232" spans="1:7" ht="24.95" customHeight="1" x14ac:dyDescent="0.25">
      <c r="A232" s="258">
        <v>3</v>
      </c>
      <c r="B232" s="259"/>
      <c r="C232" s="260"/>
      <c r="D232" s="93" t="s">
        <v>19</v>
      </c>
      <c r="E232" s="96">
        <v>2125.5300000000002</v>
      </c>
      <c r="F232" s="96">
        <f>F233</f>
        <v>1113.3499999999999</v>
      </c>
      <c r="G232" s="95"/>
    </row>
    <row r="233" spans="1:7" ht="24.95" customHeight="1" x14ac:dyDescent="0.25">
      <c r="A233" s="252">
        <v>32</v>
      </c>
      <c r="B233" s="253"/>
      <c r="C233" s="254"/>
      <c r="D233" s="93" t="s">
        <v>29</v>
      </c>
      <c r="E233" s="96">
        <v>2125.5300000000002</v>
      </c>
      <c r="F233" s="96">
        <f>F234</f>
        <v>1113.3499999999999</v>
      </c>
      <c r="G233" s="78">
        <f t="shared" si="23"/>
        <v>52.379877018908218</v>
      </c>
    </row>
    <row r="234" spans="1:7" ht="24.95" customHeight="1" x14ac:dyDescent="0.25">
      <c r="A234" s="249">
        <v>322</v>
      </c>
      <c r="B234" s="250"/>
      <c r="C234" s="251"/>
      <c r="D234" s="131" t="s">
        <v>174</v>
      </c>
      <c r="E234" s="96"/>
      <c r="F234" s="96">
        <v>1113.3499999999999</v>
      </c>
      <c r="G234" s="95"/>
    </row>
    <row r="235" spans="1:7" ht="24.95" customHeight="1" x14ac:dyDescent="0.25">
      <c r="A235" s="249">
        <v>3222</v>
      </c>
      <c r="B235" s="250"/>
      <c r="C235" s="251"/>
      <c r="D235" s="131" t="s">
        <v>176</v>
      </c>
      <c r="E235" s="96"/>
      <c r="F235" s="96">
        <v>1113.3499999999999</v>
      </c>
      <c r="G235" s="95"/>
    </row>
    <row r="236" spans="1:7" s="80" customFormat="1" ht="24.95" customHeight="1" x14ac:dyDescent="0.25">
      <c r="A236" s="255" t="s">
        <v>85</v>
      </c>
      <c r="B236" s="256"/>
      <c r="C236" s="257"/>
      <c r="D236" s="77" t="s">
        <v>51</v>
      </c>
      <c r="E236" s="78">
        <f>E237</f>
        <v>85883.6</v>
      </c>
      <c r="F236" s="78">
        <f t="shared" ref="F236:F237" si="24">F237</f>
        <v>51530.16</v>
      </c>
      <c r="G236" s="78">
        <f t="shared" ref="G236" si="25">(F236/E236)*100</f>
        <v>60</v>
      </c>
    </row>
    <row r="237" spans="1:7" ht="24.95" customHeight="1" x14ac:dyDescent="0.25">
      <c r="A237" s="258">
        <v>3</v>
      </c>
      <c r="B237" s="259"/>
      <c r="C237" s="260"/>
      <c r="D237" s="36" t="s">
        <v>19</v>
      </c>
      <c r="E237" s="57">
        <v>85883.6</v>
      </c>
      <c r="F237" s="57">
        <f t="shared" si="24"/>
        <v>51530.16</v>
      </c>
      <c r="G237" s="57"/>
    </row>
    <row r="238" spans="1:7" ht="24.95" customHeight="1" x14ac:dyDescent="0.25">
      <c r="A238" s="252">
        <v>32</v>
      </c>
      <c r="B238" s="253"/>
      <c r="C238" s="254"/>
      <c r="D238" s="66" t="s">
        <v>29</v>
      </c>
      <c r="E238" s="57">
        <v>0</v>
      </c>
      <c r="F238" s="57">
        <v>51530.16</v>
      </c>
      <c r="G238" s="78" t="e">
        <f t="shared" ref="G238" si="26">(F238/E238)*100</f>
        <v>#DIV/0!</v>
      </c>
    </row>
    <row r="239" spans="1:7" ht="24.95" customHeight="1" x14ac:dyDescent="0.25">
      <c r="A239" s="249">
        <v>322</v>
      </c>
      <c r="B239" s="250"/>
      <c r="C239" s="251"/>
      <c r="D239" s="131" t="s">
        <v>174</v>
      </c>
      <c r="E239" s="57"/>
      <c r="F239" s="57">
        <f>F240</f>
        <v>51530.16</v>
      </c>
      <c r="G239" s="58"/>
    </row>
    <row r="240" spans="1:7" ht="24.95" customHeight="1" x14ac:dyDescent="0.25">
      <c r="A240" s="249">
        <v>3222</v>
      </c>
      <c r="B240" s="250"/>
      <c r="C240" s="251"/>
      <c r="D240" s="131" t="s">
        <v>176</v>
      </c>
      <c r="E240" s="57"/>
      <c r="F240" s="57">
        <v>51530.16</v>
      </c>
      <c r="G240" s="58"/>
    </row>
    <row r="241" spans="1:7" s="80" customFormat="1" ht="24.95" customHeight="1" x14ac:dyDescent="0.25">
      <c r="A241" s="255" t="s">
        <v>102</v>
      </c>
      <c r="B241" s="256"/>
      <c r="C241" s="257"/>
      <c r="D241" s="77" t="s">
        <v>56</v>
      </c>
      <c r="E241" s="78">
        <f>E242</f>
        <v>5735.57</v>
      </c>
      <c r="F241" s="78">
        <f>F242</f>
        <v>3441.34</v>
      </c>
      <c r="G241" s="78">
        <f t="shared" ref="G241" si="27">(F241/E241)*100</f>
        <v>59.999965129882469</v>
      </c>
    </row>
    <row r="242" spans="1:7" ht="24.95" customHeight="1" x14ac:dyDescent="0.25">
      <c r="A242" s="258">
        <v>3</v>
      </c>
      <c r="B242" s="259"/>
      <c r="C242" s="260"/>
      <c r="D242" s="66" t="s">
        <v>19</v>
      </c>
      <c r="E242" s="57">
        <f>E243</f>
        <v>5735.57</v>
      </c>
      <c r="F242" s="57">
        <f t="shared" ref="F242" si="28">F243</f>
        <v>3441.34</v>
      </c>
      <c r="G242" s="57"/>
    </row>
    <row r="243" spans="1:7" ht="24.95" customHeight="1" x14ac:dyDescent="0.25">
      <c r="A243" s="252">
        <v>32</v>
      </c>
      <c r="B243" s="253"/>
      <c r="C243" s="254"/>
      <c r="D243" s="66" t="s">
        <v>29</v>
      </c>
      <c r="E243" s="57">
        <v>5735.57</v>
      </c>
      <c r="F243" s="57">
        <f>F244</f>
        <v>3441.34</v>
      </c>
      <c r="G243" s="78">
        <f t="shared" ref="G243" si="29">(F243/E243)*100</f>
        <v>59.999965129882469</v>
      </c>
    </row>
    <row r="244" spans="1:7" ht="24.95" customHeight="1" x14ac:dyDescent="0.25">
      <c r="A244" s="249">
        <v>322</v>
      </c>
      <c r="B244" s="250"/>
      <c r="C244" s="251"/>
      <c r="D244" s="131" t="s">
        <v>174</v>
      </c>
      <c r="E244" s="57"/>
      <c r="F244" s="57">
        <f>F245</f>
        <v>3441.34</v>
      </c>
      <c r="G244" s="58"/>
    </row>
    <row r="245" spans="1:7" ht="24.95" customHeight="1" x14ac:dyDescent="0.25">
      <c r="A245" s="249">
        <v>3222</v>
      </c>
      <c r="B245" s="250"/>
      <c r="C245" s="251"/>
      <c r="D245" s="131" t="s">
        <v>176</v>
      </c>
      <c r="E245" s="57"/>
      <c r="F245" s="57">
        <v>3441.34</v>
      </c>
      <c r="G245" s="58"/>
    </row>
    <row r="246" spans="1:7" ht="30" customHeight="1" x14ac:dyDescent="0.25">
      <c r="A246" s="261" t="s">
        <v>80</v>
      </c>
      <c r="B246" s="262"/>
      <c r="C246" s="263"/>
      <c r="D246" s="65" t="s">
        <v>101</v>
      </c>
      <c r="E246" s="72">
        <f>E247+E258+E268</f>
        <v>78809.78</v>
      </c>
      <c r="F246" s="72">
        <f>F247+F258+F268</f>
        <v>44853.280000000006</v>
      </c>
      <c r="G246" s="72"/>
    </row>
    <row r="247" spans="1:7" s="80" customFormat="1" ht="24.95" customHeight="1" x14ac:dyDescent="0.25">
      <c r="A247" s="255" t="s">
        <v>86</v>
      </c>
      <c r="B247" s="256"/>
      <c r="C247" s="257"/>
      <c r="D247" s="77" t="s">
        <v>17</v>
      </c>
      <c r="E247" s="78">
        <f>E248</f>
        <v>28216.030000000002</v>
      </c>
      <c r="F247" s="78">
        <f>F248</f>
        <v>15390.550000000001</v>
      </c>
      <c r="G247" s="78">
        <f t="shared" ref="G247" si="30">(F247/E247)*100</f>
        <v>54.54541266081727</v>
      </c>
    </row>
    <row r="248" spans="1:7" ht="24.95" customHeight="1" x14ac:dyDescent="0.25">
      <c r="A248" s="258">
        <v>3</v>
      </c>
      <c r="B248" s="259"/>
      <c r="C248" s="260"/>
      <c r="D248" s="36" t="s">
        <v>19</v>
      </c>
      <c r="E248" s="57">
        <f>E249+E254</f>
        <v>28216.030000000002</v>
      </c>
      <c r="F248" s="57">
        <f>F249+F254</f>
        <v>15390.550000000001</v>
      </c>
      <c r="G248" s="57"/>
    </row>
    <row r="249" spans="1:7" ht="24.95" customHeight="1" x14ac:dyDescent="0.25">
      <c r="A249" s="252">
        <v>31</v>
      </c>
      <c r="B249" s="253"/>
      <c r="C249" s="254"/>
      <c r="D249" s="37" t="s">
        <v>20</v>
      </c>
      <c r="E249" s="57">
        <v>27376.65</v>
      </c>
      <c r="F249" s="57">
        <f>F250+F252</f>
        <v>14932.720000000001</v>
      </c>
      <c r="G249" s="78">
        <f t="shared" ref="G249" si="31">(F249/E249)*100</f>
        <v>54.545461186814315</v>
      </c>
    </row>
    <row r="250" spans="1:7" ht="24.95" customHeight="1" x14ac:dyDescent="0.25">
      <c r="A250" s="249">
        <v>311</v>
      </c>
      <c r="B250" s="250"/>
      <c r="C250" s="251"/>
      <c r="D250" s="131" t="s">
        <v>164</v>
      </c>
      <c r="E250" s="57"/>
      <c r="F250" s="57">
        <v>14155.12</v>
      </c>
      <c r="G250" s="58"/>
    </row>
    <row r="251" spans="1:7" ht="24.95" customHeight="1" x14ac:dyDescent="0.25">
      <c r="A251" s="249">
        <v>3111</v>
      </c>
      <c r="B251" s="250"/>
      <c r="C251" s="251"/>
      <c r="D251" s="131" t="s">
        <v>165</v>
      </c>
      <c r="E251" s="57"/>
      <c r="F251" s="57">
        <v>14155.12</v>
      </c>
      <c r="G251" s="58"/>
    </row>
    <row r="252" spans="1:7" ht="24.95" customHeight="1" x14ac:dyDescent="0.25">
      <c r="A252" s="249">
        <v>313</v>
      </c>
      <c r="B252" s="250"/>
      <c r="C252" s="251"/>
      <c r="D252" s="131" t="s">
        <v>167</v>
      </c>
      <c r="E252" s="57"/>
      <c r="F252" s="57">
        <v>777.6</v>
      </c>
      <c r="G252" s="58"/>
    </row>
    <row r="253" spans="1:7" ht="24.95" customHeight="1" x14ac:dyDescent="0.25">
      <c r="A253" s="249">
        <v>3132</v>
      </c>
      <c r="B253" s="250"/>
      <c r="C253" s="251"/>
      <c r="D253" s="131" t="s">
        <v>168</v>
      </c>
      <c r="E253" s="57"/>
      <c r="F253" s="57">
        <v>777.6</v>
      </c>
      <c r="G253" s="58"/>
    </row>
    <row r="254" spans="1:7" ht="24.95" customHeight="1" x14ac:dyDescent="0.25">
      <c r="A254" s="252">
        <v>32</v>
      </c>
      <c r="B254" s="253"/>
      <c r="C254" s="254"/>
      <c r="D254" s="66" t="s">
        <v>105</v>
      </c>
      <c r="E254" s="57">
        <v>839.38</v>
      </c>
      <c r="F254" s="57">
        <f>F255</f>
        <v>457.83</v>
      </c>
      <c r="G254" s="78">
        <f t="shared" ref="G254" si="32">(F254/E254)*100</f>
        <v>54.543829969739562</v>
      </c>
    </row>
    <row r="255" spans="1:7" ht="24.95" customHeight="1" x14ac:dyDescent="0.25">
      <c r="A255" s="249">
        <v>321</v>
      </c>
      <c r="B255" s="250"/>
      <c r="C255" s="251"/>
      <c r="D255" s="131" t="s">
        <v>169</v>
      </c>
      <c r="E255" s="57"/>
      <c r="F255" s="57">
        <f>F256+F257</f>
        <v>457.83</v>
      </c>
      <c r="G255" s="58"/>
    </row>
    <row r="256" spans="1:7" ht="24.95" customHeight="1" x14ac:dyDescent="0.25">
      <c r="A256" s="249">
        <v>3211</v>
      </c>
      <c r="B256" s="250"/>
      <c r="C256" s="251"/>
      <c r="D256" s="131" t="s">
        <v>170</v>
      </c>
      <c r="E256" s="57"/>
      <c r="F256" s="57">
        <v>15.93</v>
      </c>
      <c r="G256" s="58"/>
    </row>
    <row r="257" spans="1:7" ht="24.95" customHeight="1" x14ac:dyDescent="0.25">
      <c r="A257" s="249">
        <v>3212</v>
      </c>
      <c r="B257" s="250"/>
      <c r="C257" s="251"/>
      <c r="D257" s="131" t="s">
        <v>171</v>
      </c>
      <c r="E257" s="57"/>
      <c r="F257" s="57">
        <v>441.9</v>
      </c>
      <c r="G257" s="58"/>
    </row>
    <row r="258" spans="1:7" s="80" customFormat="1" ht="24.95" customHeight="1" x14ac:dyDescent="0.25">
      <c r="A258" s="255" t="s">
        <v>85</v>
      </c>
      <c r="B258" s="256"/>
      <c r="C258" s="257"/>
      <c r="D258" s="77" t="s">
        <v>51</v>
      </c>
      <c r="E258" s="78">
        <f>E259</f>
        <v>0</v>
      </c>
      <c r="F258" s="78">
        <f>F259</f>
        <v>0</v>
      </c>
      <c r="G258" s="78" t="e">
        <f t="shared" ref="G258" si="33">(F258/E258)*100</f>
        <v>#DIV/0!</v>
      </c>
    </row>
    <row r="259" spans="1:7" ht="24.95" customHeight="1" x14ac:dyDescent="0.25">
      <c r="A259" s="258">
        <v>3</v>
      </c>
      <c r="B259" s="259"/>
      <c r="C259" s="260"/>
      <c r="D259" s="64" t="s">
        <v>19</v>
      </c>
      <c r="E259" s="57">
        <v>0</v>
      </c>
      <c r="F259" s="57">
        <v>0</v>
      </c>
      <c r="G259" s="57"/>
    </row>
    <row r="260" spans="1:7" ht="24.95" customHeight="1" x14ac:dyDescent="0.25">
      <c r="A260" s="252">
        <v>31</v>
      </c>
      <c r="B260" s="253"/>
      <c r="C260" s="254"/>
      <c r="D260" s="64" t="s">
        <v>20</v>
      </c>
      <c r="E260" s="57">
        <v>0</v>
      </c>
      <c r="F260" s="57">
        <v>0</v>
      </c>
      <c r="G260" s="78" t="e">
        <f t="shared" ref="G260" si="34">(F260/E260)*100</f>
        <v>#DIV/0!</v>
      </c>
    </row>
    <row r="261" spans="1:7" ht="24.95" customHeight="1" x14ac:dyDescent="0.25">
      <c r="A261" s="249">
        <v>311</v>
      </c>
      <c r="B261" s="250"/>
      <c r="C261" s="251"/>
      <c r="D261" s="131" t="s">
        <v>164</v>
      </c>
      <c r="E261" s="57"/>
      <c r="F261" s="57">
        <v>0</v>
      </c>
      <c r="G261" s="78"/>
    </row>
    <row r="262" spans="1:7" ht="24.95" customHeight="1" x14ac:dyDescent="0.25">
      <c r="A262" s="249">
        <v>3111</v>
      </c>
      <c r="B262" s="250"/>
      <c r="C262" s="251"/>
      <c r="D262" s="131" t="s">
        <v>165</v>
      </c>
      <c r="E262" s="57"/>
      <c r="F262" s="57">
        <v>0</v>
      </c>
      <c r="G262" s="78"/>
    </row>
    <row r="263" spans="1:7" ht="24.95" customHeight="1" x14ac:dyDescent="0.25">
      <c r="A263" s="249">
        <v>313</v>
      </c>
      <c r="B263" s="250"/>
      <c r="C263" s="251"/>
      <c r="D263" s="131" t="s">
        <v>167</v>
      </c>
      <c r="E263" s="57"/>
      <c r="F263" s="57">
        <v>0</v>
      </c>
      <c r="G263" s="58"/>
    </row>
    <row r="264" spans="1:7" ht="24.95" customHeight="1" x14ac:dyDescent="0.25">
      <c r="A264" s="249">
        <v>3132</v>
      </c>
      <c r="B264" s="250"/>
      <c r="C264" s="251"/>
      <c r="D264" s="131" t="s">
        <v>168</v>
      </c>
      <c r="E264" s="57"/>
      <c r="F264" s="57">
        <v>0</v>
      </c>
      <c r="G264" s="58"/>
    </row>
    <row r="265" spans="1:7" ht="24.95" customHeight="1" x14ac:dyDescent="0.25">
      <c r="A265" s="252">
        <v>32</v>
      </c>
      <c r="B265" s="253"/>
      <c r="C265" s="254"/>
      <c r="D265" s="66" t="s">
        <v>105</v>
      </c>
      <c r="E265" s="57">
        <v>0</v>
      </c>
      <c r="F265" s="57">
        <v>0</v>
      </c>
      <c r="G265" s="78" t="e">
        <f t="shared" ref="G265" si="35">(F265/E265)*100</f>
        <v>#DIV/0!</v>
      </c>
    </row>
    <row r="266" spans="1:7" ht="24.95" customHeight="1" x14ac:dyDescent="0.25">
      <c r="A266" s="249">
        <v>321</v>
      </c>
      <c r="B266" s="250"/>
      <c r="C266" s="251"/>
      <c r="D266" s="131" t="s">
        <v>169</v>
      </c>
      <c r="E266" s="57"/>
      <c r="F266" s="57">
        <v>0</v>
      </c>
      <c r="G266" s="58"/>
    </row>
    <row r="267" spans="1:7" ht="24.95" customHeight="1" x14ac:dyDescent="0.25">
      <c r="A267" s="249">
        <v>3212</v>
      </c>
      <c r="B267" s="250"/>
      <c r="C267" s="251"/>
      <c r="D267" s="131" t="s">
        <v>171</v>
      </c>
      <c r="E267" s="57"/>
      <c r="F267" s="57">
        <v>0</v>
      </c>
      <c r="G267" s="58"/>
    </row>
    <row r="268" spans="1:7" s="80" customFormat="1" ht="24.95" customHeight="1" x14ac:dyDescent="0.25">
      <c r="A268" s="255" t="s">
        <v>102</v>
      </c>
      <c r="B268" s="256"/>
      <c r="C268" s="257"/>
      <c r="D268" s="77" t="s">
        <v>56</v>
      </c>
      <c r="E268" s="78">
        <f>E269</f>
        <v>50593.75</v>
      </c>
      <c r="F268" s="78">
        <f>F269</f>
        <v>29462.730000000003</v>
      </c>
      <c r="G268" s="78">
        <f t="shared" ref="G268" si="36">(F268/E268)*100</f>
        <v>58.233932056825211</v>
      </c>
    </row>
    <row r="269" spans="1:7" ht="24.95" customHeight="1" x14ac:dyDescent="0.25">
      <c r="A269" s="258">
        <v>3</v>
      </c>
      <c r="B269" s="259"/>
      <c r="C269" s="260"/>
      <c r="D269" s="64" t="s">
        <v>19</v>
      </c>
      <c r="E269" s="57">
        <f>E270+E275</f>
        <v>50593.75</v>
      </c>
      <c r="F269" s="57">
        <f>F270+F275</f>
        <v>29462.730000000003</v>
      </c>
      <c r="G269" s="57"/>
    </row>
    <row r="270" spans="1:7" ht="24.95" customHeight="1" x14ac:dyDescent="0.25">
      <c r="A270" s="252">
        <v>31</v>
      </c>
      <c r="B270" s="253"/>
      <c r="C270" s="254"/>
      <c r="D270" s="64" t="s">
        <v>20</v>
      </c>
      <c r="E270" s="57">
        <v>44929.95</v>
      </c>
      <c r="F270" s="57">
        <f>F271+F273</f>
        <v>26957.97</v>
      </c>
      <c r="G270" s="78">
        <f t="shared" ref="G270" si="37">(F270/E270)*100</f>
        <v>60.000000000000007</v>
      </c>
    </row>
    <row r="271" spans="1:7" ht="24.95" customHeight="1" x14ac:dyDescent="0.25">
      <c r="A271" s="249">
        <v>311</v>
      </c>
      <c r="B271" s="250"/>
      <c r="C271" s="251"/>
      <c r="D271" s="131" t="s">
        <v>164</v>
      </c>
      <c r="E271" s="57"/>
      <c r="F271" s="57">
        <v>21802.61</v>
      </c>
      <c r="G271" s="58"/>
    </row>
    <row r="272" spans="1:7" ht="24.95" customHeight="1" x14ac:dyDescent="0.25">
      <c r="A272" s="249">
        <v>3111</v>
      </c>
      <c r="B272" s="250"/>
      <c r="C272" s="251"/>
      <c r="D272" s="131" t="s">
        <v>165</v>
      </c>
      <c r="E272" s="57"/>
      <c r="F272" s="57">
        <v>21802.61</v>
      </c>
      <c r="G272" s="58"/>
    </row>
    <row r="273" spans="1:7" ht="24.95" customHeight="1" x14ac:dyDescent="0.25">
      <c r="A273" s="249">
        <v>313</v>
      </c>
      <c r="B273" s="250"/>
      <c r="C273" s="251"/>
      <c r="D273" s="131" t="s">
        <v>167</v>
      </c>
      <c r="E273" s="57"/>
      <c r="F273" s="57">
        <v>5155.3599999999997</v>
      </c>
      <c r="G273" s="58"/>
    </row>
    <row r="274" spans="1:7" ht="24.95" customHeight="1" x14ac:dyDescent="0.25">
      <c r="A274" s="249">
        <v>3132</v>
      </c>
      <c r="B274" s="250"/>
      <c r="C274" s="251"/>
      <c r="D274" s="131" t="s">
        <v>168</v>
      </c>
      <c r="E274" s="57"/>
      <c r="F274" s="57">
        <v>5155.3599999999997</v>
      </c>
      <c r="G274" s="58"/>
    </row>
    <row r="275" spans="1:7" ht="24.95" customHeight="1" x14ac:dyDescent="0.25">
      <c r="A275" s="252">
        <v>32</v>
      </c>
      <c r="B275" s="253"/>
      <c r="C275" s="254"/>
      <c r="D275" s="66" t="s">
        <v>105</v>
      </c>
      <c r="E275" s="57">
        <f>E277+E278+E279</f>
        <v>5663.8</v>
      </c>
      <c r="F275" s="57">
        <f>F277+F278</f>
        <v>2504.7600000000002</v>
      </c>
      <c r="G275" s="78">
        <f t="shared" ref="G275:G288" si="38">(F275/E275)*100</f>
        <v>44.224019209717859</v>
      </c>
    </row>
    <row r="276" spans="1:7" ht="24.95" customHeight="1" x14ac:dyDescent="0.25">
      <c r="A276" s="249">
        <v>321</v>
      </c>
      <c r="B276" s="250"/>
      <c r="C276" s="251"/>
      <c r="D276" s="131" t="s">
        <v>169</v>
      </c>
      <c r="E276" s="57"/>
      <c r="F276" s="57">
        <f>F277+F279</f>
        <v>0</v>
      </c>
      <c r="G276" s="78"/>
    </row>
    <row r="277" spans="1:7" ht="24.95" customHeight="1" x14ac:dyDescent="0.25">
      <c r="A277" s="249">
        <v>3211</v>
      </c>
      <c r="B277" s="250"/>
      <c r="C277" s="251"/>
      <c r="D277" s="131" t="s">
        <v>170</v>
      </c>
      <c r="E277" s="57">
        <v>0</v>
      </c>
      <c r="F277" s="57">
        <v>0</v>
      </c>
      <c r="G277" s="78"/>
    </row>
    <row r="278" spans="1:7" ht="24.95" customHeight="1" x14ac:dyDescent="0.25">
      <c r="A278" s="249">
        <v>3212</v>
      </c>
      <c r="B278" s="250"/>
      <c r="C278" s="251"/>
      <c r="D278" s="131" t="s">
        <v>171</v>
      </c>
      <c r="E278" s="57">
        <v>4174.6000000000004</v>
      </c>
      <c r="F278" s="57">
        <v>2504.7600000000002</v>
      </c>
      <c r="G278" s="78"/>
    </row>
    <row r="279" spans="1:7" ht="24.95" customHeight="1" x14ac:dyDescent="0.25">
      <c r="A279" s="249">
        <v>3237</v>
      </c>
      <c r="B279" s="250"/>
      <c r="C279" s="251"/>
      <c r="D279" s="131" t="s">
        <v>184</v>
      </c>
      <c r="E279" s="57">
        <v>1489.2</v>
      </c>
      <c r="F279" s="57">
        <v>0</v>
      </c>
      <c r="G279" s="78"/>
    </row>
    <row r="280" spans="1:7" ht="24.95" customHeight="1" x14ac:dyDescent="0.25">
      <c r="A280" s="261" t="s">
        <v>81</v>
      </c>
      <c r="B280" s="262"/>
      <c r="C280" s="263"/>
      <c r="D280" s="65" t="s">
        <v>82</v>
      </c>
      <c r="E280" s="72">
        <f>E281</f>
        <v>0</v>
      </c>
      <c r="F280" s="72">
        <f t="shared" ref="F280:F281" si="39">F281</f>
        <v>0</v>
      </c>
      <c r="G280" s="72"/>
    </row>
    <row r="281" spans="1:7" s="80" customFormat="1" ht="24.95" customHeight="1" x14ac:dyDescent="0.25">
      <c r="A281" s="255" t="s">
        <v>86</v>
      </c>
      <c r="B281" s="256"/>
      <c r="C281" s="257"/>
      <c r="D281" s="77" t="s">
        <v>17</v>
      </c>
      <c r="E281" s="78">
        <f>E282</f>
        <v>0</v>
      </c>
      <c r="F281" s="78">
        <f t="shared" si="39"/>
        <v>0</v>
      </c>
      <c r="G281" s="78" t="e">
        <f t="shared" si="38"/>
        <v>#DIV/0!</v>
      </c>
    </row>
    <row r="282" spans="1:7" ht="24.95" customHeight="1" x14ac:dyDescent="0.25">
      <c r="A282" s="258">
        <v>3</v>
      </c>
      <c r="B282" s="259"/>
      <c r="C282" s="260"/>
      <c r="D282" s="36" t="s">
        <v>19</v>
      </c>
      <c r="E282" s="57">
        <v>0</v>
      </c>
      <c r="F282" s="57">
        <f t="shared" ref="F282" si="40">F283+F284</f>
        <v>0</v>
      </c>
      <c r="G282" s="57"/>
    </row>
    <row r="283" spans="1:7" ht="24.95" customHeight="1" x14ac:dyDescent="0.25">
      <c r="A283" s="252">
        <v>31</v>
      </c>
      <c r="B283" s="253"/>
      <c r="C283" s="254"/>
      <c r="D283" s="36" t="s">
        <v>20</v>
      </c>
      <c r="E283" s="57">
        <v>0</v>
      </c>
      <c r="F283" s="57">
        <v>0</v>
      </c>
      <c r="G283" s="78" t="e">
        <f t="shared" si="38"/>
        <v>#DIV/0!</v>
      </c>
    </row>
    <row r="284" spans="1:7" ht="24.95" customHeight="1" x14ac:dyDescent="0.25">
      <c r="A284" s="252">
        <v>32</v>
      </c>
      <c r="B284" s="253"/>
      <c r="C284" s="254"/>
      <c r="D284" s="66" t="s">
        <v>105</v>
      </c>
      <c r="E284" s="57">
        <v>0</v>
      </c>
      <c r="F284" s="57">
        <v>0</v>
      </c>
      <c r="G284" s="78" t="e">
        <f t="shared" si="38"/>
        <v>#DIV/0!</v>
      </c>
    </row>
    <row r="285" spans="1:7" ht="24.95" customHeight="1" x14ac:dyDescent="0.25">
      <c r="A285" s="261" t="s">
        <v>83</v>
      </c>
      <c r="B285" s="262"/>
      <c r="C285" s="263"/>
      <c r="D285" s="65" t="s">
        <v>84</v>
      </c>
      <c r="E285" s="72">
        <f>E287</f>
        <v>0</v>
      </c>
      <c r="F285" s="72">
        <f>F287</f>
        <v>0</v>
      </c>
      <c r="G285" s="72"/>
    </row>
    <row r="286" spans="1:7" s="80" customFormat="1" ht="24.95" customHeight="1" x14ac:dyDescent="0.25">
      <c r="A286" s="255" t="s">
        <v>86</v>
      </c>
      <c r="B286" s="256"/>
      <c r="C286" s="257"/>
      <c r="D286" s="77" t="s">
        <v>17</v>
      </c>
      <c r="E286" s="78">
        <f>E287</f>
        <v>0</v>
      </c>
      <c r="F286" s="78">
        <f>F287</f>
        <v>0</v>
      </c>
      <c r="G286" s="78" t="e">
        <f t="shared" si="38"/>
        <v>#DIV/0!</v>
      </c>
    </row>
    <row r="287" spans="1:7" ht="24.95" customHeight="1" x14ac:dyDescent="0.25">
      <c r="A287" s="258">
        <v>3</v>
      </c>
      <c r="B287" s="259"/>
      <c r="C287" s="260"/>
      <c r="D287" s="36" t="s">
        <v>19</v>
      </c>
      <c r="E287" s="57">
        <v>0</v>
      </c>
      <c r="F287" s="57">
        <v>0</v>
      </c>
      <c r="G287" s="57"/>
    </row>
    <row r="288" spans="1:7" ht="24.95" customHeight="1" x14ac:dyDescent="0.25">
      <c r="A288" s="252">
        <v>31</v>
      </c>
      <c r="B288" s="253"/>
      <c r="C288" s="254"/>
      <c r="D288" s="36" t="s">
        <v>20</v>
      </c>
      <c r="E288" s="57">
        <v>0</v>
      </c>
      <c r="F288" s="57">
        <v>0</v>
      </c>
      <c r="G288" s="78" t="e">
        <f t="shared" si="38"/>
        <v>#DIV/0!</v>
      </c>
    </row>
    <row r="289" spans="1:7" ht="24.95" customHeight="1" x14ac:dyDescent="0.25">
      <c r="A289" s="249">
        <v>311</v>
      </c>
      <c r="B289" s="250"/>
      <c r="C289" s="251"/>
      <c r="D289" s="131" t="s">
        <v>164</v>
      </c>
      <c r="E289" s="57"/>
      <c r="F289" s="57">
        <v>0</v>
      </c>
      <c r="G289" s="58"/>
    </row>
    <row r="290" spans="1:7" ht="24.95" customHeight="1" x14ac:dyDescent="0.25">
      <c r="A290" s="249">
        <v>3111</v>
      </c>
      <c r="B290" s="250"/>
      <c r="C290" s="251"/>
      <c r="D290" s="131" t="s">
        <v>165</v>
      </c>
      <c r="E290" s="57"/>
      <c r="F290" s="57">
        <v>0</v>
      </c>
      <c r="G290" s="58"/>
    </row>
    <row r="291" spans="1:7" ht="24.95" customHeight="1" x14ac:dyDescent="0.25">
      <c r="A291" s="249">
        <v>313</v>
      </c>
      <c r="B291" s="250"/>
      <c r="C291" s="251"/>
      <c r="D291" s="131" t="s">
        <v>167</v>
      </c>
      <c r="E291" s="57"/>
      <c r="F291" s="57">
        <v>0</v>
      </c>
      <c r="G291" s="58"/>
    </row>
    <row r="292" spans="1:7" ht="24.95" customHeight="1" x14ac:dyDescent="0.25">
      <c r="A292" s="249">
        <v>3132</v>
      </c>
      <c r="B292" s="250"/>
      <c r="C292" s="251"/>
      <c r="D292" s="131" t="s">
        <v>168</v>
      </c>
      <c r="E292" s="57"/>
      <c r="F292" s="57">
        <v>0</v>
      </c>
      <c r="G292" s="58"/>
    </row>
    <row r="293" spans="1:7" ht="24.95" customHeight="1" x14ac:dyDescent="0.25">
      <c r="A293" s="252">
        <v>32</v>
      </c>
      <c r="B293" s="253"/>
      <c r="C293" s="254"/>
      <c r="D293" s="66" t="s">
        <v>105</v>
      </c>
      <c r="E293" s="57">
        <v>0</v>
      </c>
      <c r="F293" s="57">
        <v>0</v>
      </c>
      <c r="G293" s="78" t="e">
        <f t="shared" ref="G293" si="41">(F293/E293)*100</f>
        <v>#DIV/0!</v>
      </c>
    </row>
    <row r="294" spans="1:7" ht="24.95" customHeight="1" x14ac:dyDescent="0.25">
      <c r="A294" s="249">
        <v>321</v>
      </c>
      <c r="B294" s="250"/>
      <c r="C294" s="251"/>
      <c r="D294" s="131" t="s">
        <v>169</v>
      </c>
      <c r="E294" s="57"/>
      <c r="F294" s="57">
        <v>0</v>
      </c>
      <c r="G294" s="58"/>
    </row>
    <row r="295" spans="1:7" ht="24.95" customHeight="1" x14ac:dyDescent="0.25">
      <c r="A295" s="249">
        <v>3212</v>
      </c>
      <c r="B295" s="250"/>
      <c r="C295" s="251"/>
      <c r="D295" s="131" t="s">
        <v>171</v>
      </c>
      <c r="E295" s="57"/>
      <c r="F295" s="57">
        <v>0</v>
      </c>
      <c r="G295" s="58"/>
    </row>
  </sheetData>
  <mergeCells count="285">
    <mergeCell ref="A1:J1"/>
    <mergeCell ref="A6:D6"/>
    <mergeCell ref="A49:C49"/>
    <mergeCell ref="A50:C50"/>
    <mergeCell ref="A43:C43"/>
    <mergeCell ref="A44:C44"/>
    <mergeCell ref="A47:C47"/>
    <mergeCell ref="A48:C48"/>
    <mergeCell ref="A53:C53"/>
    <mergeCell ref="A36:C36"/>
    <mergeCell ref="A37:C37"/>
    <mergeCell ref="A38:C38"/>
    <mergeCell ref="A3:G3"/>
    <mergeCell ref="A5:C5"/>
    <mergeCell ref="A39:C39"/>
    <mergeCell ref="A12:C12"/>
    <mergeCell ref="A13:C13"/>
    <mergeCell ref="A14:C14"/>
    <mergeCell ref="A15:C15"/>
    <mergeCell ref="A35:C35"/>
    <mergeCell ref="A16:C16"/>
    <mergeCell ref="A17:C17"/>
    <mergeCell ref="A18:C18"/>
    <mergeCell ref="A21:C21"/>
    <mergeCell ref="A226:C226"/>
    <mergeCell ref="A227:C227"/>
    <mergeCell ref="A180:C180"/>
    <mergeCell ref="A94:C94"/>
    <mergeCell ref="A98:C98"/>
    <mergeCell ref="A99:C99"/>
    <mergeCell ref="A100:C100"/>
    <mergeCell ref="A129:C129"/>
    <mergeCell ref="A126:C126"/>
    <mergeCell ref="A121:C121"/>
    <mergeCell ref="A214:C214"/>
    <mergeCell ref="A215:C215"/>
    <mergeCell ref="A207:C207"/>
    <mergeCell ref="A208:C208"/>
    <mergeCell ref="A209:C209"/>
    <mergeCell ref="A210:C210"/>
    <mergeCell ref="A178:C178"/>
    <mergeCell ref="A141:C141"/>
    <mergeCell ref="A150:C150"/>
    <mergeCell ref="A151:C151"/>
    <mergeCell ref="A152:C152"/>
    <mergeCell ref="A175:C175"/>
    <mergeCell ref="A166:C166"/>
    <mergeCell ref="A167:C167"/>
    <mergeCell ref="A7:C7"/>
    <mergeCell ref="A8:C8"/>
    <mergeCell ref="A87:C87"/>
    <mergeCell ref="A97:C97"/>
    <mergeCell ref="A113:C113"/>
    <mergeCell ref="A109:C109"/>
    <mergeCell ref="A110:C110"/>
    <mergeCell ref="A118:C118"/>
    <mergeCell ref="A22:C22"/>
    <mergeCell ref="A23:C23"/>
    <mergeCell ref="A25:C25"/>
    <mergeCell ref="A26:C26"/>
    <mergeCell ref="A28:C28"/>
    <mergeCell ref="A29:C29"/>
    <mergeCell ref="A30:C30"/>
    <mergeCell ref="A31:C31"/>
    <mergeCell ref="A32:C32"/>
    <mergeCell ref="A162:C162"/>
    <mergeCell ref="A161:C161"/>
    <mergeCell ref="A146:C146"/>
    <mergeCell ref="A163:C163"/>
    <mergeCell ref="A9:C9"/>
    <mergeCell ref="A10:C10"/>
    <mergeCell ref="A119:C119"/>
    <mergeCell ref="A11:C11"/>
    <mergeCell ref="A54:C54"/>
    <mergeCell ref="A45:C45"/>
    <mergeCell ref="A46:C46"/>
    <mergeCell ref="A164:C164"/>
    <mergeCell ref="A128:C128"/>
    <mergeCell ref="A130:C130"/>
    <mergeCell ref="A132:C132"/>
    <mergeCell ref="A133:C133"/>
    <mergeCell ref="A147:C147"/>
    <mergeCell ref="A160:C160"/>
    <mergeCell ref="A122:C122"/>
    <mergeCell ref="A123:C123"/>
    <mergeCell ref="A124:C124"/>
    <mergeCell ref="A134:C134"/>
    <mergeCell ref="A139:C139"/>
    <mergeCell ref="A148:C148"/>
    <mergeCell ref="A149:C149"/>
    <mergeCell ref="A143:C143"/>
    <mergeCell ref="A144:C144"/>
    <mergeCell ref="A142:C142"/>
    <mergeCell ref="A140:C140"/>
    <mergeCell ref="A145:C145"/>
    <mergeCell ref="A153:C153"/>
    <mergeCell ref="A154:C154"/>
    <mergeCell ref="A155:C155"/>
    <mergeCell ref="A156:C156"/>
    <mergeCell ref="A158:C158"/>
    <mergeCell ref="A275:C275"/>
    <mergeCell ref="A277:C277"/>
    <mergeCell ref="A278:C278"/>
    <mergeCell ref="A292:C292"/>
    <mergeCell ref="A75:C75"/>
    <mergeCell ref="A83:C83"/>
    <mergeCell ref="A84:C84"/>
    <mergeCell ref="A89:C89"/>
    <mergeCell ref="A91:C91"/>
    <mergeCell ref="A93:C93"/>
    <mergeCell ref="A104:C104"/>
    <mergeCell ref="A105:C105"/>
    <mergeCell ref="A106:C106"/>
    <mergeCell ref="A76:C76"/>
    <mergeCell ref="A77:C77"/>
    <mergeCell ref="A95:C95"/>
    <mergeCell ref="A96:C96"/>
    <mergeCell ref="A102:C102"/>
    <mergeCell ref="A103:C103"/>
    <mergeCell ref="A108:C108"/>
    <mergeCell ref="A111:C111"/>
    <mergeCell ref="A112:C112"/>
    <mergeCell ref="A120:C120"/>
    <mergeCell ref="A79:C79"/>
    <mergeCell ref="A196:C196"/>
    <mergeCell ref="A202:C202"/>
    <mergeCell ref="A191:C191"/>
    <mergeCell ref="A192:C192"/>
    <mergeCell ref="A188:C188"/>
    <mergeCell ref="A189:C189"/>
    <mergeCell ref="A177:C177"/>
    <mergeCell ref="A179:C179"/>
    <mergeCell ref="A181:C181"/>
    <mergeCell ref="A183:C183"/>
    <mergeCell ref="A184:C184"/>
    <mergeCell ref="A182:C182"/>
    <mergeCell ref="A229:C229"/>
    <mergeCell ref="A265:C265"/>
    <mergeCell ref="A237:C237"/>
    <mergeCell ref="A243:C243"/>
    <mergeCell ref="A246:C246"/>
    <mergeCell ref="A247:C247"/>
    <mergeCell ref="A260:C260"/>
    <mergeCell ref="A258:C258"/>
    <mergeCell ref="A259:C259"/>
    <mergeCell ref="A250:C250"/>
    <mergeCell ref="A251:C251"/>
    <mergeCell ref="A256:C256"/>
    <mergeCell ref="A230:C230"/>
    <mergeCell ref="A236:C236"/>
    <mergeCell ref="A248:C248"/>
    <mergeCell ref="A254:C254"/>
    <mergeCell ref="A238:C238"/>
    <mergeCell ref="A241:C241"/>
    <mergeCell ref="A242:C242"/>
    <mergeCell ref="A249:C249"/>
    <mergeCell ref="A213:C213"/>
    <mergeCell ref="A212:C212"/>
    <mergeCell ref="A223:C223"/>
    <mergeCell ref="A233:C233"/>
    <mergeCell ref="A211:C211"/>
    <mergeCell ref="A199:C199"/>
    <mergeCell ref="A200:C200"/>
    <mergeCell ref="A231:C231"/>
    <mergeCell ref="A185:C185"/>
    <mergeCell ref="A201:C201"/>
    <mergeCell ref="A206:C206"/>
    <mergeCell ref="A190:C190"/>
    <mergeCell ref="A203:C203"/>
    <mergeCell ref="A195:C195"/>
    <mergeCell ref="A216:C216"/>
    <mergeCell ref="A186:C186"/>
    <mergeCell ref="A187:C187"/>
    <mergeCell ref="A205:C205"/>
    <mergeCell ref="A194:C194"/>
    <mergeCell ref="A197:C197"/>
    <mergeCell ref="A198:C198"/>
    <mergeCell ref="A232:C232"/>
    <mergeCell ref="A193:C193"/>
    <mergeCell ref="A228:C228"/>
    <mergeCell ref="A290:C290"/>
    <mergeCell ref="A291:C291"/>
    <mergeCell ref="A271:C271"/>
    <mergeCell ref="A272:C272"/>
    <mergeCell ref="A263:C263"/>
    <mergeCell ref="A264:C264"/>
    <mergeCell ref="A252:C252"/>
    <mergeCell ref="A253:C253"/>
    <mergeCell ref="A255:C255"/>
    <mergeCell ref="A257:C257"/>
    <mergeCell ref="A266:C266"/>
    <mergeCell ref="A267:C267"/>
    <mergeCell ref="A285:C285"/>
    <mergeCell ref="A286:C286"/>
    <mergeCell ref="A287:C287"/>
    <mergeCell ref="A283:C283"/>
    <mergeCell ref="A288:C288"/>
    <mergeCell ref="A280:C280"/>
    <mergeCell ref="A281:C281"/>
    <mergeCell ref="A282:C282"/>
    <mergeCell ref="A284:C284"/>
    <mergeCell ref="A268:C268"/>
    <mergeCell ref="A269:C269"/>
    <mergeCell ref="A270:C270"/>
    <mergeCell ref="A295:C295"/>
    <mergeCell ref="A294:C294"/>
    <mergeCell ref="A217:C217"/>
    <mergeCell ref="A218:C218"/>
    <mergeCell ref="A221:C221"/>
    <mergeCell ref="A222:C222"/>
    <mergeCell ref="A219:C219"/>
    <mergeCell ref="A220:C220"/>
    <mergeCell ref="A224:C224"/>
    <mergeCell ref="A225:C225"/>
    <mergeCell ref="A261:C261"/>
    <mergeCell ref="A262:C262"/>
    <mergeCell ref="A273:C273"/>
    <mergeCell ref="A274:C274"/>
    <mergeCell ref="A276:C276"/>
    <mergeCell ref="A279:C279"/>
    <mergeCell ref="A234:C234"/>
    <mergeCell ref="A235:C235"/>
    <mergeCell ref="A244:C244"/>
    <mergeCell ref="A245:C245"/>
    <mergeCell ref="A239:C239"/>
    <mergeCell ref="A240:C240"/>
    <mergeCell ref="A289:C289"/>
    <mergeCell ref="A293:C293"/>
    <mergeCell ref="A33:C33"/>
    <mergeCell ref="A34:C34"/>
    <mergeCell ref="A24:C24"/>
    <mergeCell ref="A42:C42"/>
    <mergeCell ref="A40:C40"/>
    <mergeCell ref="A41:C41"/>
    <mergeCell ref="A63:C63"/>
    <mergeCell ref="A64:C64"/>
    <mergeCell ref="A65:C65"/>
    <mergeCell ref="A19:C19"/>
    <mergeCell ref="A27:C27"/>
    <mergeCell ref="A85:C85"/>
    <mergeCell ref="A131:C131"/>
    <mergeCell ref="A135:C135"/>
    <mergeCell ref="A136:C136"/>
    <mergeCell ref="A137:C137"/>
    <mergeCell ref="A138:C138"/>
    <mergeCell ref="A157:C157"/>
    <mergeCell ref="A68:C68"/>
    <mergeCell ref="A61:C61"/>
    <mergeCell ref="A62:C62"/>
    <mergeCell ref="A69:C69"/>
    <mergeCell ref="A72:C72"/>
    <mergeCell ref="A60:C60"/>
    <mergeCell ref="A101:C101"/>
    <mergeCell ref="A127:C127"/>
    <mergeCell ref="A80:C80"/>
    <mergeCell ref="A81:C81"/>
    <mergeCell ref="A82:C82"/>
    <mergeCell ref="A107:C107"/>
    <mergeCell ref="A116:C116"/>
    <mergeCell ref="A117:C117"/>
    <mergeCell ref="A114:C114"/>
    <mergeCell ref="A172:C172"/>
    <mergeCell ref="A173:C173"/>
    <mergeCell ref="A20:C20"/>
    <mergeCell ref="A171:C171"/>
    <mergeCell ref="A168:C168"/>
    <mergeCell ref="A170:C170"/>
    <mergeCell ref="A169:C169"/>
    <mergeCell ref="A176:C176"/>
    <mergeCell ref="A165:C165"/>
    <mergeCell ref="A70:C70"/>
    <mergeCell ref="A71:C71"/>
    <mergeCell ref="A73:C73"/>
    <mergeCell ref="A74:C74"/>
    <mergeCell ref="A115:C115"/>
    <mergeCell ref="A125:C125"/>
    <mergeCell ref="A66:C66"/>
    <mergeCell ref="A51:C51"/>
    <mergeCell ref="A52:C52"/>
    <mergeCell ref="A55:C55"/>
    <mergeCell ref="A56:C56"/>
    <mergeCell ref="A57:C57"/>
    <mergeCell ref="A58:C58"/>
    <mergeCell ref="A59:C59"/>
    <mergeCell ref="A67:C67"/>
  </mergeCells>
  <pageMargins left="0.70866141732283461" right="0.7086614173228346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25" zoomScale="150" zoomScaleNormal="150" workbookViewId="0">
      <pane xSplit="1" topLeftCell="B1" activePane="topRight" state="frozen"/>
      <selection activeCell="K22" sqref="K22"/>
      <selection pane="topRight" activeCell="D7" sqref="D7"/>
    </sheetView>
  </sheetViews>
  <sheetFormatPr defaultRowHeight="14.25" x14ac:dyDescent="0.2"/>
  <cols>
    <col min="1" max="1" width="11.140625" style="197" customWidth="1"/>
    <col min="2" max="2" width="52.5703125" style="198" customWidth="1"/>
    <col min="3" max="3" width="24.7109375" style="199" customWidth="1"/>
    <col min="4" max="4" width="25.7109375" style="201" customWidth="1"/>
    <col min="5" max="5" width="13.42578125" style="201" customWidth="1"/>
    <col min="6" max="7" width="0" style="201" hidden="1" customWidth="1"/>
    <col min="8" max="8" width="10.42578125" style="201" customWidth="1"/>
    <col min="9" max="16384" width="9.140625" style="201"/>
  </cols>
  <sheetData>
    <row r="1" spans="1:8" s="151" customFormat="1" ht="15" x14ac:dyDescent="0.25">
      <c r="A1" s="150"/>
      <c r="B1" s="276"/>
      <c r="C1" s="276"/>
      <c r="D1" s="276"/>
      <c r="E1" s="276"/>
    </row>
    <row r="2" spans="1:8" s="151" customFormat="1" ht="24.75" customHeight="1" x14ac:dyDescent="0.35">
      <c r="A2" s="277" t="s">
        <v>211</v>
      </c>
      <c r="B2" s="278"/>
      <c r="C2" s="278"/>
      <c r="D2" s="278"/>
      <c r="E2" s="278"/>
      <c r="F2" s="152"/>
      <c r="G2" s="152"/>
      <c r="H2" s="152"/>
    </row>
    <row r="3" spans="1:8" s="151" customFormat="1" ht="20.25" customHeight="1" x14ac:dyDescent="0.25">
      <c r="A3" s="152"/>
      <c r="B3" s="279" t="s">
        <v>212</v>
      </c>
      <c r="C3" s="279"/>
      <c r="D3" s="279"/>
      <c r="E3" s="279"/>
      <c r="F3" s="152"/>
      <c r="G3" s="152"/>
      <c r="H3" s="152"/>
    </row>
    <row r="4" spans="1:8" s="151" customFormat="1" ht="20.25" customHeight="1" x14ac:dyDescent="0.25">
      <c r="A4" s="152"/>
      <c r="B4" s="152"/>
      <c r="C4" s="153"/>
      <c r="D4" s="152"/>
      <c r="E4" s="152"/>
      <c r="F4" s="152"/>
      <c r="G4" s="152"/>
      <c r="H4" s="152"/>
    </row>
    <row r="5" spans="1:8" s="151" customFormat="1" ht="18" customHeight="1" x14ac:dyDescent="0.3">
      <c r="A5" s="154" t="s">
        <v>237</v>
      </c>
      <c r="B5" s="155"/>
      <c r="C5" s="156"/>
      <c r="D5" s="155"/>
      <c r="E5" s="157"/>
    </row>
    <row r="6" spans="1:8" s="151" customFormat="1" ht="15" customHeight="1" x14ac:dyDescent="0.25">
      <c r="A6" s="158" t="s">
        <v>238</v>
      </c>
      <c r="C6" s="159"/>
      <c r="E6" s="160"/>
    </row>
    <row r="7" spans="1:8" s="151" customFormat="1" ht="16.5" customHeight="1" x14ac:dyDescent="0.25">
      <c r="A7" s="161"/>
      <c r="C7" s="159"/>
      <c r="E7" s="160"/>
    </row>
    <row r="8" spans="1:8" s="151" customFormat="1" ht="8.25" customHeight="1" x14ac:dyDescent="0.25">
      <c r="A8" s="162"/>
      <c r="B8" s="162"/>
      <c r="C8" s="163"/>
      <c r="D8" s="162"/>
      <c r="E8" s="164"/>
    </row>
    <row r="9" spans="1:8" s="151" customFormat="1" ht="15.75" customHeight="1" x14ac:dyDescent="0.25">
      <c r="A9" s="162"/>
      <c r="B9" s="162">
        <v>1</v>
      </c>
      <c r="C9" s="165">
        <v>2</v>
      </c>
      <c r="D9" s="166" t="s">
        <v>135</v>
      </c>
      <c r="E9" s="166" t="s">
        <v>210</v>
      </c>
      <c r="F9" s="162"/>
      <c r="G9" s="162"/>
    </row>
    <row r="10" spans="1:8" s="160" customFormat="1" ht="43.5" x14ac:dyDescent="0.25">
      <c r="A10" s="167" t="s">
        <v>133</v>
      </c>
      <c r="B10" s="167" t="s">
        <v>213</v>
      </c>
      <c r="C10" s="168" t="s">
        <v>209</v>
      </c>
      <c r="D10" s="167" t="s">
        <v>222</v>
      </c>
      <c r="E10" s="169" t="s">
        <v>214</v>
      </c>
      <c r="F10" s="170" t="s">
        <v>131</v>
      </c>
      <c r="G10" s="170" t="s">
        <v>132</v>
      </c>
    </row>
    <row r="11" spans="1:8" s="151" customFormat="1" ht="14.25" customHeight="1" x14ac:dyDescent="0.25">
      <c r="A11" s="171"/>
      <c r="B11" s="171"/>
      <c r="C11" s="172"/>
      <c r="D11" s="173"/>
      <c r="E11" s="173"/>
      <c r="F11" s="174">
        <f>SUM(F12:F18)</f>
        <v>0</v>
      </c>
      <c r="G11" s="174">
        <f>SUM(G12:G18)</f>
        <v>0</v>
      </c>
    </row>
    <row r="12" spans="1:8" s="151" customFormat="1" ht="14.25" customHeight="1" x14ac:dyDescent="0.25">
      <c r="A12" s="175">
        <v>1</v>
      </c>
      <c r="B12" s="175" t="s">
        <v>215</v>
      </c>
      <c r="C12" s="176">
        <f>C13+C14</f>
        <v>527849.12</v>
      </c>
      <c r="D12" s="176">
        <f>D13+D14</f>
        <v>234525.31</v>
      </c>
      <c r="E12" s="173">
        <f>D12/C12*100</f>
        <v>44.430368662923982</v>
      </c>
      <c r="F12" s="151">
        <v>0</v>
      </c>
      <c r="G12" s="151">
        <v>0</v>
      </c>
    </row>
    <row r="13" spans="1:8" s="151" customFormat="1" ht="14.25" customHeight="1" x14ac:dyDescent="0.25">
      <c r="A13" s="177"/>
      <c r="B13" s="178" t="s">
        <v>216</v>
      </c>
      <c r="C13" s="179">
        <v>263924.56</v>
      </c>
      <c r="D13" s="180">
        <v>110082.69</v>
      </c>
      <c r="E13" s="173">
        <f t="shared" ref="E13:E50" si="0">D13/C13*100</f>
        <v>41.709907558432604</v>
      </c>
    </row>
    <row r="14" spans="1:8" s="151" customFormat="1" ht="14.25" customHeight="1" x14ac:dyDescent="0.25">
      <c r="A14" s="177"/>
      <c r="B14" s="181" t="s">
        <v>134</v>
      </c>
      <c r="C14" s="179">
        <v>263924.56</v>
      </c>
      <c r="D14" s="180">
        <v>124442.62</v>
      </c>
      <c r="E14" s="173">
        <f t="shared" si="0"/>
        <v>47.150829767415352</v>
      </c>
    </row>
    <row r="15" spans="1:8" s="206" customFormat="1" ht="14.25" customHeight="1" x14ac:dyDescent="0.25">
      <c r="A15" s="202"/>
      <c r="B15" s="203" t="s">
        <v>225</v>
      </c>
      <c r="C15" s="204">
        <f>C13-C14</f>
        <v>0</v>
      </c>
      <c r="D15" s="204">
        <f>D13-D14</f>
        <v>-14359.929999999993</v>
      </c>
      <c r="E15" s="205"/>
    </row>
    <row r="16" spans="1:8" s="151" customFormat="1" ht="14.25" customHeight="1" x14ac:dyDescent="0.25">
      <c r="A16" s="177"/>
      <c r="B16" s="178"/>
      <c r="C16" s="179"/>
      <c r="D16" s="182"/>
      <c r="E16" s="173"/>
    </row>
    <row r="17" spans="1:5" s="151" customFormat="1" ht="14.25" customHeight="1" x14ac:dyDescent="0.25">
      <c r="A17" s="183">
        <v>3</v>
      </c>
      <c r="B17" s="184" t="s">
        <v>217</v>
      </c>
      <c r="C17" s="185">
        <f>C19+C18</f>
        <v>34719.03</v>
      </c>
      <c r="D17" s="185">
        <f>D19+D18</f>
        <v>15369.18</v>
      </c>
      <c r="E17" s="173">
        <f t="shared" si="0"/>
        <v>44.26730815924293</v>
      </c>
    </row>
    <row r="18" spans="1:5" s="151" customFormat="1" ht="14.25" customHeight="1" x14ac:dyDescent="0.25">
      <c r="A18" s="177"/>
      <c r="B18" s="186" t="s">
        <v>216</v>
      </c>
      <c r="C18" s="179">
        <v>10508.91</v>
      </c>
      <c r="D18" s="182">
        <v>5961.3</v>
      </c>
      <c r="E18" s="173">
        <f t="shared" si="0"/>
        <v>56.726149524546322</v>
      </c>
    </row>
    <row r="19" spans="1:5" s="151" customFormat="1" ht="20.100000000000001" customHeight="1" x14ac:dyDescent="0.25">
      <c r="A19" s="183"/>
      <c r="B19" s="181" t="s">
        <v>134</v>
      </c>
      <c r="C19" s="179">
        <v>24210.12</v>
      </c>
      <c r="D19" s="179">
        <v>9407.8799999999992</v>
      </c>
      <c r="E19" s="173">
        <f t="shared" si="0"/>
        <v>38.859286942815643</v>
      </c>
    </row>
    <row r="20" spans="1:5" s="206" customFormat="1" ht="20.100000000000001" customHeight="1" x14ac:dyDescent="0.25">
      <c r="A20" s="207"/>
      <c r="B20" s="208" t="s">
        <v>225</v>
      </c>
      <c r="C20" s="204">
        <f>C18-C19</f>
        <v>-13701.21</v>
      </c>
      <c r="D20" s="204">
        <f>D18-D19</f>
        <v>-3446.579999999999</v>
      </c>
      <c r="E20" s="205"/>
    </row>
    <row r="21" spans="1:5" s="190" customFormat="1" ht="20.100000000000001" customHeight="1" x14ac:dyDescent="0.25">
      <c r="A21" s="187"/>
      <c r="B21" s="188" t="s">
        <v>223</v>
      </c>
      <c r="C21" s="189">
        <v>13701.21</v>
      </c>
      <c r="D21" s="189">
        <v>2392.75</v>
      </c>
      <c r="E21" s="173">
        <f t="shared" si="0"/>
        <v>17.46378604517411</v>
      </c>
    </row>
    <row r="22" spans="1:5" s="151" customFormat="1" ht="14.25" customHeight="1" x14ac:dyDescent="0.25">
      <c r="A22" s="177"/>
      <c r="B22" s="178"/>
      <c r="C22" s="179"/>
      <c r="D22" s="182"/>
      <c r="E22" s="173"/>
    </row>
    <row r="23" spans="1:5" s="151" customFormat="1" ht="14.25" customHeight="1" x14ac:dyDescent="0.25">
      <c r="A23" s="183">
        <v>4</v>
      </c>
      <c r="B23" s="184" t="s">
        <v>218</v>
      </c>
      <c r="C23" s="185">
        <f>C25+C24</f>
        <v>113712.54000000001</v>
      </c>
      <c r="D23" s="185">
        <f>D25+D24</f>
        <v>68217.34</v>
      </c>
      <c r="E23" s="173">
        <f t="shared" si="0"/>
        <v>59.991044083616451</v>
      </c>
    </row>
    <row r="24" spans="1:5" s="151" customFormat="1" ht="14.25" customHeight="1" x14ac:dyDescent="0.25">
      <c r="A24" s="177"/>
      <c r="B24" s="186" t="s">
        <v>216</v>
      </c>
      <c r="C24" s="179">
        <v>51718.22</v>
      </c>
      <c r="D24" s="182">
        <v>33499.72</v>
      </c>
      <c r="E24" s="173">
        <f t="shared" si="0"/>
        <v>64.773536289532004</v>
      </c>
    </row>
    <row r="25" spans="1:5" s="151" customFormat="1" ht="14.25" customHeight="1" x14ac:dyDescent="0.25">
      <c r="A25" s="177"/>
      <c r="B25" s="181" t="s">
        <v>134</v>
      </c>
      <c r="C25" s="179">
        <v>61994.32</v>
      </c>
      <c r="D25" s="182">
        <v>34717.620000000003</v>
      </c>
      <c r="E25" s="173">
        <f t="shared" si="0"/>
        <v>56.001291731242475</v>
      </c>
    </row>
    <row r="26" spans="1:5" s="206" customFormat="1" ht="14.25" customHeight="1" x14ac:dyDescent="0.25">
      <c r="A26" s="202"/>
      <c r="B26" s="208" t="s">
        <v>225</v>
      </c>
      <c r="C26" s="204">
        <f>C24-C25</f>
        <v>-10276.099999999999</v>
      </c>
      <c r="D26" s="204">
        <f>D24-D25</f>
        <v>-1217.9000000000015</v>
      </c>
      <c r="E26" s="205"/>
    </row>
    <row r="27" spans="1:5" s="190" customFormat="1" ht="14.25" customHeight="1" x14ac:dyDescent="0.25">
      <c r="A27" s="187"/>
      <c r="B27" s="188" t="s">
        <v>223</v>
      </c>
      <c r="C27" s="189">
        <v>10276.1</v>
      </c>
      <c r="D27" s="189">
        <v>8434.14</v>
      </c>
      <c r="E27" s="173">
        <f t="shared" si="0"/>
        <v>82.075300941018469</v>
      </c>
    </row>
    <row r="28" spans="1:5" s="151" customFormat="1" ht="14.25" customHeight="1" x14ac:dyDescent="0.25">
      <c r="A28" s="177"/>
      <c r="B28" s="178"/>
      <c r="C28" s="179"/>
      <c r="D28" s="182"/>
      <c r="E28" s="173"/>
    </row>
    <row r="29" spans="1:5" s="151" customFormat="1" ht="14.25" customHeight="1" x14ac:dyDescent="0.25">
      <c r="A29" s="183">
        <v>5</v>
      </c>
      <c r="B29" s="184" t="s">
        <v>219</v>
      </c>
      <c r="C29" s="185">
        <f>C31+C30</f>
        <v>3014002.44</v>
      </c>
      <c r="D29" s="185">
        <f>D31+D30</f>
        <v>1646892.2000000002</v>
      </c>
      <c r="E29" s="173">
        <f t="shared" si="0"/>
        <v>54.641369168898223</v>
      </c>
    </row>
    <row r="30" spans="1:5" s="151" customFormat="1" ht="14.25" customHeight="1" x14ac:dyDescent="0.25">
      <c r="A30" s="177"/>
      <c r="B30" s="186" t="s">
        <v>216</v>
      </c>
      <c r="C30" s="179">
        <v>1507001.22</v>
      </c>
      <c r="D30" s="182">
        <v>829181.05</v>
      </c>
      <c r="E30" s="173">
        <f t="shared" si="0"/>
        <v>55.021922941774392</v>
      </c>
    </row>
    <row r="31" spans="1:5" s="151" customFormat="1" ht="14.25" customHeight="1" x14ac:dyDescent="0.25">
      <c r="A31" s="177"/>
      <c r="B31" s="181" t="s">
        <v>134</v>
      </c>
      <c r="C31" s="179">
        <v>1507001.22</v>
      </c>
      <c r="D31" s="182">
        <v>817711.15</v>
      </c>
      <c r="E31" s="173">
        <f t="shared" si="0"/>
        <v>54.260815396022046</v>
      </c>
    </row>
    <row r="32" spans="1:5" s="206" customFormat="1" ht="14.25" customHeight="1" x14ac:dyDescent="0.25">
      <c r="A32" s="202"/>
      <c r="B32" s="208" t="s">
        <v>225</v>
      </c>
      <c r="C32" s="204">
        <f>C30-C31</f>
        <v>0</v>
      </c>
      <c r="D32" s="204">
        <f>D30-D31</f>
        <v>11469.900000000023</v>
      </c>
      <c r="E32" s="205"/>
    </row>
    <row r="33" spans="1:5" s="151" customFormat="1" ht="14.25" customHeight="1" x14ac:dyDescent="0.25">
      <c r="A33" s="177"/>
      <c r="B33" s="188" t="s">
        <v>223</v>
      </c>
      <c r="C33" s="189">
        <v>0</v>
      </c>
      <c r="D33" s="191">
        <v>0</v>
      </c>
      <c r="E33" s="173" t="e">
        <f t="shared" si="0"/>
        <v>#DIV/0!</v>
      </c>
    </row>
    <row r="34" spans="1:5" s="151" customFormat="1" ht="14.25" customHeight="1" x14ac:dyDescent="0.25">
      <c r="A34" s="177"/>
      <c r="B34" s="178"/>
      <c r="C34" s="179"/>
      <c r="D34" s="182"/>
      <c r="E34" s="173"/>
    </row>
    <row r="35" spans="1:5" s="190" customFormat="1" ht="14.25" customHeight="1" x14ac:dyDescent="0.25">
      <c r="A35" s="192">
        <v>6</v>
      </c>
      <c r="B35" s="193" t="s">
        <v>220</v>
      </c>
      <c r="C35" s="185">
        <f>C37+C36</f>
        <v>3714.16</v>
      </c>
      <c r="D35" s="185">
        <f>D37+D36</f>
        <v>1256.3699999999999</v>
      </c>
      <c r="E35" s="173">
        <f t="shared" si="0"/>
        <v>33.826491050466323</v>
      </c>
    </row>
    <row r="36" spans="1:5" s="151" customFormat="1" ht="14.25" customHeight="1" x14ac:dyDescent="0.25">
      <c r="A36" s="177"/>
      <c r="B36" s="186" t="s">
        <v>216</v>
      </c>
      <c r="C36" s="179">
        <v>1857.08</v>
      </c>
      <c r="D36" s="182">
        <v>433.96</v>
      </c>
      <c r="E36" s="173">
        <f t="shared" si="0"/>
        <v>23.367867835526742</v>
      </c>
    </row>
    <row r="37" spans="1:5" s="151" customFormat="1" ht="14.25" customHeight="1" x14ac:dyDescent="0.25">
      <c r="A37" s="177"/>
      <c r="B37" s="181" t="s">
        <v>134</v>
      </c>
      <c r="C37" s="179">
        <v>1857.08</v>
      </c>
      <c r="D37" s="182">
        <v>822.41</v>
      </c>
      <c r="E37" s="173">
        <f t="shared" si="0"/>
        <v>44.285114265405909</v>
      </c>
    </row>
    <row r="38" spans="1:5" s="206" customFormat="1" ht="14.25" customHeight="1" x14ac:dyDescent="0.25">
      <c r="A38" s="202"/>
      <c r="B38" s="208" t="s">
        <v>225</v>
      </c>
      <c r="C38" s="204">
        <f>C36-C37</f>
        <v>0</v>
      </c>
      <c r="D38" s="204">
        <f>D36-D37</f>
        <v>-388.45</v>
      </c>
      <c r="E38" s="205"/>
    </row>
    <row r="39" spans="1:5" s="151" customFormat="1" ht="14.25" customHeight="1" x14ac:dyDescent="0.25">
      <c r="A39" s="177"/>
      <c r="B39" s="188" t="s">
        <v>223</v>
      </c>
      <c r="C39" s="189">
        <v>0</v>
      </c>
      <c r="D39" s="191">
        <v>0</v>
      </c>
      <c r="E39" s="173"/>
    </row>
    <row r="40" spans="1:5" s="151" customFormat="1" ht="14.25" customHeight="1" x14ac:dyDescent="0.25">
      <c r="A40" s="177"/>
      <c r="B40" s="178"/>
      <c r="C40" s="179"/>
      <c r="D40" s="182"/>
      <c r="E40" s="173"/>
    </row>
    <row r="41" spans="1:5" s="151" customFormat="1" ht="14.25" customHeight="1" x14ac:dyDescent="0.25">
      <c r="A41" s="183">
        <v>7</v>
      </c>
      <c r="B41" s="184" t="s">
        <v>56</v>
      </c>
      <c r="C41" s="185">
        <f>C42+C43</f>
        <v>196168.23</v>
      </c>
      <c r="D41" s="223">
        <f>D43+D42</f>
        <v>79878.510000000009</v>
      </c>
      <c r="E41" s="173"/>
    </row>
    <row r="42" spans="1:5" s="151" customFormat="1" ht="14.25" customHeight="1" x14ac:dyDescent="0.25">
      <c r="A42" s="177"/>
      <c r="B42" s="186" t="s">
        <v>216</v>
      </c>
      <c r="C42" s="179">
        <v>84165.85</v>
      </c>
      <c r="D42" s="182">
        <v>32375.97</v>
      </c>
      <c r="E42" s="173"/>
    </row>
    <row r="43" spans="1:5" s="151" customFormat="1" ht="14.25" customHeight="1" x14ac:dyDescent="0.25">
      <c r="A43" s="177"/>
      <c r="B43" s="186" t="s">
        <v>134</v>
      </c>
      <c r="C43" s="179">
        <v>112002.38</v>
      </c>
      <c r="D43" s="182">
        <v>47502.54</v>
      </c>
      <c r="E43" s="173"/>
    </row>
    <row r="44" spans="1:5" s="151" customFormat="1" ht="14.25" customHeight="1" x14ac:dyDescent="0.25">
      <c r="A44" s="177"/>
      <c r="B44" s="208" t="s">
        <v>225</v>
      </c>
      <c r="C44" s="204">
        <v>0</v>
      </c>
      <c r="D44" s="182">
        <f>D42-D43</f>
        <v>-15126.57</v>
      </c>
      <c r="E44" s="173"/>
    </row>
    <row r="45" spans="1:5" s="151" customFormat="1" ht="14.25" customHeight="1" x14ac:dyDescent="0.25">
      <c r="A45" s="177"/>
      <c r="B45" s="188" t="s">
        <v>223</v>
      </c>
      <c r="C45" s="189">
        <v>27836.53</v>
      </c>
      <c r="D45" s="191">
        <v>14598.47</v>
      </c>
      <c r="E45" s="173">
        <f t="shared" si="0"/>
        <v>52.443569654694741</v>
      </c>
    </row>
    <row r="46" spans="1:5" s="151" customFormat="1" ht="14.25" customHeight="1" x14ac:dyDescent="0.25">
      <c r="A46" s="177"/>
      <c r="B46" s="178"/>
      <c r="C46" s="179"/>
      <c r="D46" s="182"/>
      <c r="E46" s="173"/>
    </row>
    <row r="47" spans="1:5" s="151" customFormat="1" ht="14.25" customHeight="1" x14ac:dyDescent="0.25">
      <c r="A47" s="177"/>
      <c r="B47" s="178"/>
      <c r="C47" s="179"/>
      <c r="D47" s="182"/>
      <c r="E47" s="173"/>
    </row>
    <row r="48" spans="1:5" s="151" customFormat="1" ht="14.25" customHeight="1" x14ac:dyDescent="0.25">
      <c r="A48" s="177"/>
      <c r="B48" s="194" t="s">
        <v>221</v>
      </c>
      <c r="C48" s="185">
        <f>C13+C18+C24+C30+C36+C42</f>
        <v>1919175.84</v>
      </c>
      <c r="D48" s="185">
        <f>D13+D18+D24+D30+D36+D42</f>
        <v>1011534.69</v>
      </c>
      <c r="E48" s="173">
        <f t="shared" si="0"/>
        <v>52.706722798261154</v>
      </c>
    </row>
    <row r="49" spans="1:5" s="190" customFormat="1" ht="14.25" customHeight="1" x14ac:dyDescent="0.25">
      <c r="A49" s="187"/>
      <c r="B49" s="194" t="s">
        <v>24</v>
      </c>
      <c r="C49" s="185">
        <f>C14+C19+C25+C31+C37+C44</f>
        <v>1858987.3</v>
      </c>
      <c r="D49" s="185">
        <f>D14+D19+D25+D31+D37+D43</f>
        <v>1034604.2200000001</v>
      </c>
      <c r="E49" s="173">
        <f t="shared" si="0"/>
        <v>55.654184404594908</v>
      </c>
    </row>
    <row r="50" spans="1:5" s="151" customFormat="1" ht="14.25" customHeight="1" x14ac:dyDescent="0.25">
      <c r="A50" s="177"/>
      <c r="B50" s="194" t="s">
        <v>224</v>
      </c>
      <c r="C50" s="189">
        <f>C15+C21+C27+C33+C39+C45</f>
        <v>51813.84</v>
      </c>
      <c r="D50" s="189">
        <f>D21+D27+D33+D39+D45</f>
        <v>25425.360000000001</v>
      </c>
      <c r="E50" s="173">
        <f t="shared" si="0"/>
        <v>49.070595809922608</v>
      </c>
    </row>
    <row r="51" spans="1:5" s="151" customFormat="1" ht="14.25" customHeight="1" x14ac:dyDescent="0.25">
      <c r="A51" s="177"/>
      <c r="B51" s="178"/>
      <c r="C51" s="179"/>
      <c r="D51" s="195"/>
      <c r="E51" s="173"/>
    </row>
    <row r="52" spans="1:5" s="151" customFormat="1" ht="15" x14ac:dyDescent="0.25">
      <c r="A52" s="177"/>
      <c r="B52" s="178"/>
      <c r="C52" s="179">
        <f>C49+C50</f>
        <v>1910801.1400000001</v>
      </c>
      <c r="D52" s="196">
        <f>D49+D50</f>
        <v>1060029.58</v>
      </c>
      <c r="E52" s="173"/>
    </row>
    <row r="53" spans="1:5" x14ac:dyDescent="0.2">
      <c r="D53" s="200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POSEBNI DIO</vt:lpstr>
      <vt:lpstr>KONTROLNA TABLICA</vt:lpstr>
      <vt:lpstr>'KONTROLNA TABLICA'!Ispis_naslova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2023-08-24T07:44:36Z</cp:lastPrinted>
  <dcterms:created xsi:type="dcterms:W3CDTF">2022-08-12T12:51:27Z</dcterms:created>
  <dcterms:modified xsi:type="dcterms:W3CDTF">2023-08-24T08:52:33Z</dcterms:modified>
</cp:coreProperties>
</file>